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updateLinks="never" codeName="xls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fad514e412b1031/Рабочий стол/Мои проекты/Био энерго/"/>
    </mc:Choice>
  </mc:AlternateContent>
  <xr:revisionPtr revIDLastSave="0" documentId="8_{B3A777BB-F45D-4A3F-94BE-1FB954FE4018}" xr6:coauthVersionLast="45" xr6:coauthVersionMax="45" xr10:uidLastSave="{00000000-0000-0000-0000-000000000000}"/>
  <bookViews>
    <workbookView xWindow="-108" yWindow="-108" windowWidth="23256" windowHeight="12576" tabRatio="939" activeTab="2" xr2:uid="{00000000-000D-0000-FFFF-FFFF00000000}"/>
  </bookViews>
  <sheets>
    <sheet name="Инструкция" sheetId="525" r:id="rId1"/>
    <sheet name="Лог обновления" sheetId="429" state="veryHidden" r:id="rId2"/>
    <sheet name="Титульный" sheetId="437" r:id="rId3"/>
    <sheet name="Форма 4.1.1" sheetId="534" r:id="rId4"/>
    <sheet name="Форма 4.1.2" sheetId="532" r:id="rId5"/>
    <sheet name="Форма 4.1.3" sheetId="497" r:id="rId6"/>
    <sheet name="Форма 1.0.1" sheetId="546" r:id="rId7"/>
    <sheet name="Форма 1.0.2" sheetId="547" state="veryHidden" r:id="rId8"/>
    <sheet name="Комментарии" sheetId="431" r:id="rId9"/>
    <sheet name="Сведения об изменении" sheetId="548" state="veryHidden" r:id="rId10"/>
    <sheet name="Проверка" sheetId="432" r:id="rId11"/>
    <sheet name="MR_LIST" sheetId="540" state="veryHidden" r:id="rId12"/>
    <sheet name="modList05" sheetId="553" state="veryHidden" r:id="rId13"/>
    <sheet name="modList02" sheetId="545" state="veryHidden" r:id="rId14"/>
    <sheet name="REESTR_VT" sheetId="543" state="veryHidden" r:id="rId15"/>
    <sheet name="REESTR_VED" sheetId="544" state="veryHidden" r:id="rId16"/>
    <sheet name="modfrmReestrObj" sheetId="539" state="veryHidden" r:id="rId17"/>
    <sheet name="modProv" sheetId="531" state="veryHidden" r:id="rId18"/>
    <sheet name="AllSheetsInThisWorkbook" sheetId="389" state="veryHidden" r:id="rId19"/>
    <sheet name="TEHSHEET" sheetId="205" state="veryHidden" r:id="rId20"/>
    <sheet name="modServiceModule" sheetId="551" state="veryHidden" r:id="rId21"/>
    <sheet name="modCheckCyan" sheetId="549" state="veryHidden" r:id="rId22"/>
    <sheet name="modHTTP" sheetId="552" state="veryHidden" r:id="rId23"/>
    <sheet name="et_union_hor" sheetId="471" state="veryHidden" r:id="rId24"/>
    <sheet name="REESTR_MO" sheetId="518" state="veryHidden" r:id="rId25"/>
    <sheet name="REESTR_MO_FILTER" sheetId="550" state="veryHidden" r:id="rId26"/>
    <sheet name="et_union_vert" sheetId="521" state="veryHidden" r:id="rId27"/>
    <sheet name="modInfo" sheetId="513" state="veryHidden" r:id="rId28"/>
    <sheet name="modReestr" sheetId="433" state="veryHidden" r:id="rId29"/>
    <sheet name="modfrmReestr" sheetId="434" state="veryHidden" r:id="rId30"/>
    <sheet name="modUpdTemplMain" sheetId="424" state="veryHidden" r:id="rId31"/>
    <sheet name="REESTR_ORG" sheetId="390" state="veryHidden" r:id="rId32"/>
    <sheet name="modClassifierValidate" sheetId="400" state="veryHidden" r:id="rId33"/>
    <sheet name="modHyp" sheetId="398" state="veryHidden" r:id="rId34"/>
    <sheet name="modList00" sheetId="498" state="veryHidden" r:id="rId35"/>
    <sheet name="modList01" sheetId="500" state="veryHidden" r:id="rId36"/>
    <sheet name="modList03" sheetId="516" state="veryHidden" r:id="rId37"/>
    <sheet name="modList04" sheetId="535" state="veryHidden" r:id="rId38"/>
    <sheet name="modList07" sheetId="538" state="veryHidden" r:id="rId39"/>
    <sheet name="modfrmRezimChoose" sheetId="536" state="veryHidden" r:id="rId40"/>
    <sheet name="modfrmDateChoose" sheetId="517" state="veryHidden" r:id="rId41"/>
    <sheet name="modComm" sheetId="514" state="veryHidden" r:id="rId42"/>
    <sheet name="modThisWorkbook" sheetId="511" state="veryHidden" r:id="rId43"/>
    <sheet name="modfrmReestrMR" sheetId="519" state="veryHidden" r:id="rId44"/>
    <sheet name="modfrmRegion" sheetId="526" state="veryHidden" r:id="rId45"/>
    <sheet name="modfrmCheckUpdates" sheetId="512" state="veryHidden" r:id="rId46"/>
  </sheets>
  <definedNames>
    <definedName name="_ppL1">'Форма 4.1.2'!$G$9</definedName>
    <definedName name="_ppL12">'Форма 4.1.2'!$R$9</definedName>
    <definedName name="_ppL2">'Форма 4.1.2'!$I$9</definedName>
    <definedName name="_ppL3">'Форма 4.1.2'!$Q$9</definedName>
    <definedName name="_xlnm._FilterDatabase" localSheetId="10" hidden="1">Проверка!$B$4:$D$4</definedName>
    <definedName name="add_CS_List05_1">'Форма 1.0.1'!$J$17</definedName>
    <definedName name="add_List01_1">modList04!$20:$20</definedName>
    <definedName name="add_sys">'Форма 4.1.2'!$E$12</definedName>
    <definedName name="add_ved">'Форма 4.1.2'!$F$12</definedName>
    <definedName name="anscount" hidden="1">1</definedName>
    <definedName name="CHECK_LINK_RANGE_1">"Калькуляция!$I$11:$I$132"</definedName>
    <definedName name="checkCell_1">'Форма 4.1.3'!$D$9:$K$13</definedName>
    <definedName name="checkCell_2">'Форма 4.1.2'!$D$10:$Q$12</definedName>
    <definedName name="checkCell_4">'Форма 4.1.1'!$F$12:$F$48</definedName>
    <definedName name="checkCell_List07">'Сведения об изменении'!$D$11:$E$13</definedName>
    <definedName name="checkCells_List05_1">'Форма 1.0.1'!$I$7:$L$17</definedName>
    <definedName name="chkGetUpdatesValue">Инструкция!$AA$105</definedName>
    <definedName name="chkNoUpdatesValue">Инструкция!$AA$107</definedName>
    <definedName name="clear_range">'Форма 4.1.1'!$F$12,'Форма 4.1.1'!$F$16:$F$24,'Форма 4.1.1'!$F$37:$F$49</definedName>
    <definedName name="code">Инструкция!$B$2</definedName>
    <definedName name="data_org">'Форма 4.1.1'!$F$16</definedName>
    <definedName name="data_type">TEHSHEET!$Q$2:$Q$3</definedName>
    <definedName name="data_uniTS">'Форма 4.1.1'!$F$20</definedName>
    <definedName name="DATA_URL">modReestr!$A$2</definedName>
    <definedName name="diff_type">Титульный!$F$19</definedName>
    <definedName name="differentially_TS_flag">Титульный!$F$13</definedName>
    <definedName name="DocProp_TemplateCode">TEHSHEET!$N$2</definedName>
    <definedName name="DocProp_Version">TEHSHEET!$N$1</definedName>
    <definedName name="email">'Форма 4.1.1'!$F$42</definedName>
    <definedName name="et_Comm">et_union_hor!$14:$14</definedName>
    <definedName name="et_first_sys">et_union_hor!$E$65</definedName>
    <definedName name="et_flag_inet_mo">et_union_hor!$J$9</definedName>
    <definedName name="et_List00">modList04!$12:$16</definedName>
    <definedName name="et_List01_1">et_union_hor!$4:$5</definedName>
    <definedName name="et_List01_2">et_union_hor!$9:$9</definedName>
    <definedName name="et_List02_2">et_union_hor!$65:$65</definedName>
    <definedName name="et_List02_3">et_union_hor!$65:$65</definedName>
    <definedName name="et_List03">et_union_hor!$20:$20</definedName>
    <definedName name="et_List04_0">et_union_hor!$70:$70</definedName>
    <definedName name="et_List04_1">et_union_hor!$74:$74</definedName>
    <definedName name="et_List04_2">et_union_hor!$111:$115</definedName>
    <definedName name="et_List05">et_union_hor!$56:$56</definedName>
    <definedName name="et_List05_1">et_union_hor!$90:$90</definedName>
    <definedName name="et_List05_2">et_union_hor!$89:$91</definedName>
    <definedName name="et_List05_3">et_union_hor!$87:$92</definedName>
    <definedName name="et_List05_4">et_union_hor!$85:$93</definedName>
    <definedName name="et_List05_CS_VD">et_union_hor!$K$85:$K$86</definedName>
    <definedName name="et_List05_withDIff">et_union_hor!$C$100:$C$101</definedName>
    <definedName name="et_List05_withOutDIff">et_union_hor!$C$105:$C$106</definedName>
    <definedName name="et_List07">et_union_hor!$79:$79</definedName>
    <definedName name="fil">Титульный!$F$35</definedName>
    <definedName name="fil_flag">Титульный!$F$32</definedName>
    <definedName name="first_sys">'Форма 4.1.2'!$E$11</definedName>
    <definedName name="FirstLine">Инструкция!$A$6</definedName>
    <definedName name="flag_publication">Титульный!$F$11:$F$11</definedName>
    <definedName name="flagUsedCS_List02">'Форма 4.1.2'!$Z$10:$Z$12</definedName>
    <definedName name="flagUsedVD_List02">'Форма 4.1.2'!$AA$10:$AA$12</definedName>
    <definedName name="form_date">Титульный!$F$15</definedName>
    <definedName name="form_type">Титульный!$F$17</definedName>
    <definedName name="form_up_date">Титульный!$F$21</definedName>
    <definedName name="god">Титульный!$F$30</definedName>
    <definedName name="id_rate">Титульный!$F$23:$F$24</definedName>
    <definedName name="IDtariff_List05_1">'Форма 1.0.1'!$A$1</definedName>
    <definedName name="inet_mo">'Форма 4.1.3'!$J$9:$J$13</definedName>
    <definedName name="Info_FilFlag">modInfo!$B$1</definedName>
    <definedName name="Info_ForSKIInListMO">modInfo!$B$11</definedName>
    <definedName name="Info_PeriodInTitle">modInfo!$B$4</definedName>
    <definedName name="Info_PublicationWeb">modInfo!$B$9</definedName>
    <definedName name="Info_TitleGroupRates">modInfo!$B$5</definedName>
    <definedName name="Info_TitleIdRate">modInfo!$B$6</definedName>
    <definedName name="Info_TitleIdRateNote">modInfo!$B$7</definedName>
    <definedName name="Info_TitleKindPublication">modInfo!$B$3</definedName>
    <definedName name="Info_TitlePublication">modInfo!$B$2</definedName>
    <definedName name="inn">Титульный!$F$36</definedName>
    <definedName name="Instr_1">Инструкция!$7:$19</definedName>
    <definedName name="Instr_2">Инструкция!$20:$34</definedName>
    <definedName name="Instr_3">Инструкция!$35:$45</definedName>
    <definedName name="Instr_4">Инструкция!$46:$57</definedName>
    <definedName name="Instr_5">Инструкция!$58:$69</definedName>
    <definedName name="Instr_6">Инструкция!$70:$85</definedName>
    <definedName name="Instr_7">Инструкция!$103:$117</definedName>
    <definedName name="Instruction_region">Инструкция!$E$85</definedName>
    <definedName name="kind_group_rates">TEHSHEET!$S$2:$S$11</definedName>
    <definedName name="kind_of_activity">REESTR_VED!$B$2:$B$11</definedName>
    <definedName name="kind_of_activity_WARM">TEHSHEET!$R$11:$R$18</definedName>
    <definedName name="kind_of_CS_on_sheet">TEHSHEET!$AE$2</definedName>
    <definedName name="kind_of_CS_on_sheet_filter">TEHSHEET!$AF$2</definedName>
    <definedName name="kind_of_forms">TEHSHEET!$AB$2:$AB$5</definedName>
    <definedName name="kind_of_nameforms">TEHSHEET!$AC$2:$AC$5</definedName>
    <definedName name="kind_of_NDS">TEHSHEET!$H$2:$H$4</definedName>
    <definedName name="kind_of_org_type">TEHSHEET!$P$2:$P$5</definedName>
    <definedName name="kind_of_publication">TEHSHEET!$G$2:$G$3</definedName>
    <definedName name="kind_of_unit">TEHSHEET!$J$2:$J$3</definedName>
    <definedName name="kind_of_VD_on_sheet">TEHSHEET!$AG$2</definedName>
    <definedName name="kind_of_VD_on_sheet_filter">TEHSHEET!$AH$2</definedName>
    <definedName name="kpp">Титульный!$F$37</definedName>
    <definedName name="LastUpdateDate_MO">'Форма 4.1.1'!$E$6</definedName>
    <definedName name="LINK_RANGE">modReestr!$B$5:$B$6</definedName>
    <definedName name="list_ed">TEHSHEET!$X$2:$X$3</definedName>
    <definedName name="list_email">TEHSHEET!$Z$2:$Z$3</definedName>
    <definedName name="List_H">TEHSHEET!$U$2:$U$25</definedName>
    <definedName name="List_M">TEHSHEET!$V$2:$V$61</definedName>
    <definedName name="LIST_MR_MO_OKTMO">REESTR_MO!$A$2:$D$41</definedName>
    <definedName name="LIST_MR_MO_OKTMO_FILTER">REESTR_MO_FILTER!$A$2:$D$2</definedName>
    <definedName name="list_of_tariff">TEHSHEET!$K$2:$K$3</definedName>
    <definedName name="list_url">TEHSHEET!$Y$2:$Y$3</definedName>
    <definedName name="List01_GroundMaterials_1">'Форма 4.1.3'!$K$9:$K$13</definedName>
    <definedName name="List01_mrid_col">'Форма 4.1.3'!$N:$N</definedName>
    <definedName name="List01_NameCol">'Форма 4.1.3'!$P$1:$R$1</definedName>
    <definedName name="List01_note">'Форма 4.1.3'!$L$9</definedName>
    <definedName name="List02_ActivityCol">'Форма 4.1.2'!$F$10:$F$12</definedName>
    <definedName name="List02_CSCol">'Форма 4.1.2'!$E$10:$E$12</definedName>
    <definedName name="List02_EM">'Форма 4.1.2'!$J$10:$J$12</definedName>
    <definedName name="List02_note">'Форма 4.1.2'!$R$10:$R$12</definedName>
    <definedName name="List02_sysid_col">'Форма 4.1.2'!$T:$T</definedName>
    <definedName name="List02_VDCol">'Форма 4.1.2'!$F$10:$F$12</definedName>
    <definedName name="List03_Date_1">'Форма 1.0.2'!$I$12:$I$13</definedName>
    <definedName name="List03_GroundMaterials_1">'Форма 1.0.2'!$J$12:$J$13</definedName>
    <definedName name="List03_NameForms">'Форма 1.0.2'!$F$12:$F$13</definedName>
    <definedName name="List03_NameForms_Copy">'Форма 1.0.2'!$M$12:$M$13</definedName>
    <definedName name="List03_note">'Форма 1.0.2'!$K$12</definedName>
    <definedName name="List03_NumForms">'Форма 1.0.2'!$E$12:$E$13</definedName>
    <definedName name="List03_NumForms_Copy">'Форма 1.0.2'!$N$12:$N$13</definedName>
    <definedName name="List04_note">'Форма 4.1.1'!$G$10:$G$48</definedName>
    <definedName name="List04_uniTS_block">'Форма 4.1.1'!$F$18:$F$23</definedName>
    <definedName name="List04_uniTS_blockColor">'Форма 4.1.1'!$F$19:$F$22</definedName>
    <definedName name="List05_CS_Copy">'Форма 1.0.1'!$N$7:$N$17</definedName>
    <definedName name="List05_FirstRange">'Форма 1.0.1'!$7:$7</definedName>
    <definedName name="List05_flag_point">'Форма 1.0.1'!$S$7:$S$17</definedName>
    <definedName name="List05_HelpColumns">'Форма 1.0.1'!$N:$S</definedName>
    <definedName name="List05_MO_Copy">'Форма 1.0.1'!$Q$7:$Q$17</definedName>
    <definedName name="List05_MR_Copy">'Форма 1.0.1'!$P$7:$P$17</definedName>
    <definedName name="List05_note">'Форма 1.0.1'!$L$7:$L$17</definedName>
    <definedName name="List05_OKTMO_Copy">'Форма 1.0.1'!$R$7:$R$17</definedName>
    <definedName name="List05_VD_Copy">'Форма 1.0.1'!$O$7:$O$17</definedName>
    <definedName name="logical">TEHSHEET!$D$2:$D$3</definedName>
    <definedName name="mail">Титульный!$F$46</definedName>
    <definedName name="mail_legal">Титульный!$F$45</definedName>
    <definedName name="mail_post">'Форма 4.1.1'!$F$36</definedName>
    <definedName name="mo_List01">'Форма 4.1.3'!$H$9:$H$13</definedName>
    <definedName name="MONTH">TEHSHEET!$E$2:$E$13</definedName>
    <definedName name="MR_23">'Форма 4.1.2'!$12:$12</definedName>
    <definedName name="mr_id">TEHSHEET!$L$2</definedName>
    <definedName name="mr_list">MR_LIST!$A$1</definedName>
    <definedName name="mr_List01">'Форма 4.1.3'!$E$9:$E$13</definedName>
    <definedName name="nalog">Титульный!$F$41</definedName>
    <definedName name="ogrn">'Форма 4.1.1'!$F$15</definedName>
    <definedName name="org">Титульный!$F$34</definedName>
    <definedName name="Org_Address">Титульный!$F$45:$F$46</definedName>
    <definedName name="Org_buhg">Титульный!$F$54:$F$55</definedName>
    <definedName name="org_dir">'Форма 4.1.1'!$F$32</definedName>
    <definedName name="org_full">'Форма 4.1.1'!$F$12</definedName>
    <definedName name="Org_main">Титульный!$F$49:$F$51</definedName>
    <definedName name="Org_otv_lico">Титульный!$F$59:$F$62</definedName>
    <definedName name="P19_T1_Protect" hidden="1">P5_T1_Protect,P6_T1_Protect,P7_T1_Protect,P8_T1_Protect,P9_T1_Protect,P10_T1_Protect,P11_T1_Protect,P12_T1_Protect,P13_T1_Protect,P14_T1_Protect</definedName>
    <definedName name="P19_T2_Protect" hidden="1">P5_T1_Protect,P6_T1_Protect,P7_T1_Protect,P8_T1_Protect,P9_T1_Protect,P10_T1_Protect,P11_T1_Protect,P12_T1_Protect,P13_T1_Protect,P14_T1_Protect</definedName>
    <definedName name="pDel_Comm">Комментарии!$C$11:$C$12</definedName>
    <definedName name="pDel_List01_1">'Форма 4.1.3'!$C$9:$C$13</definedName>
    <definedName name="pDel_List01_2">'Форма 4.1.3'!$F$9:$F$13</definedName>
    <definedName name="pDel_List02_3">'Форма 4.1.2'!$C$10:$C$12</definedName>
    <definedName name="pDel_List03">'Форма 1.0.2'!$C$12:$C$13</definedName>
    <definedName name="pDel_List05">'Форма 1.0.1'!$E$7:$H$17</definedName>
    <definedName name="pDel_List07">'Сведения об изменении'!$C$11:$C$13</definedName>
    <definedName name="pIns_Comm">Комментарии!$E$12</definedName>
    <definedName name="pIns_List01_1">'Форма 4.1.3'!$E$13</definedName>
    <definedName name="pIns_List01_start">'Форма 4.1.3'!$E$9</definedName>
    <definedName name="pIns_List03">'Форма 1.0.2'!$E$13</definedName>
    <definedName name="pIns_List04">'Форма 4.1.1'!$E$48</definedName>
    <definedName name="pIns_List04_ETO">'Форма 4.1.1'!$E$23</definedName>
    <definedName name="pIns_List07">'Сведения об изменении'!$E$13</definedName>
    <definedName name="ppL0">'Форма 4.1.2'!$F$9</definedName>
    <definedName name="prd2_q">Титульный!$F$29</definedName>
    <definedName name="prim">'Форма 4.1.1'!$G$12:$G$47</definedName>
    <definedName name="prim_dynamic">'Форма 4.1.1'!$G$44:$G$48</definedName>
    <definedName name="PROT_22">P3_PROT_22,P4_PROT_22,P5_PROT_22</definedName>
    <definedName name="QUARTER">TEHSHEET!$F$2:$F$5</definedName>
    <definedName name="REESTR_ORG_RANGE">REESTR_ORG!$A$2:$J$103</definedName>
    <definedName name="REESTR_VED_RANGE">REESTR_VED!$A$2:$B$11</definedName>
    <definedName name="REGION">TEHSHEET!$A$2:$A$87</definedName>
    <definedName name="region_name">Титульный!$F$7</definedName>
    <definedName name="rejim_row">'Форма 4.1.1'!$F$44:$F$47</definedName>
    <definedName name="rez_rab">'Форма 4.1.1'!$E$53</definedName>
    <definedName name="rez_rab_first">'Форма 4.1.1'!$F$44</definedName>
    <definedName name="rez_rab_list">'Форма 4.1.1'!$F$44:$F$48</definedName>
    <definedName name="ruk_dolz">Титульный!$F$50</definedName>
    <definedName name="ruk_f">'Форма 4.1.1'!$F$33</definedName>
    <definedName name="ruk_fio">Титульный!$F$49</definedName>
    <definedName name="ruk_i">'Форма 4.1.1'!$F$34</definedName>
    <definedName name="ruk_o">'Форма 4.1.1'!$F$35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KI_number">TEHSHEET!$I$2:$I$21</definedName>
    <definedName name="strPublication">Титульный!$F$9</definedName>
    <definedName name="sys_id">TEHSHEET!$L$4</definedName>
    <definedName name="T2.1_Protect">P4_T2.1_Protect,P5_T2.1_Protect,P6_T2.1_Protect,P7_T2.1_Protect</definedName>
    <definedName name="T2_1_Protect">P4_T2_1_Protect,P5_T2_1_Protect,P6_T2_1_Protect,P7_T2_1_Protect</definedName>
    <definedName name="T2_2_Protect">P4_T2_2_Protect,P5_T2_2_Protect,P6_T2_2_Protect,P7_T2_2_Protect</definedName>
    <definedName name="T2_DiapProt">P1_T2_DiapProt,P2_T2_DiapProt</definedName>
    <definedName name="T2_Protect">P4_T2_Protect,P5_T2_Protect,P6_T2_Protect</definedName>
    <definedName name="T6_Protect">P1_T6_Protect,P2_T6_Protect</definedName>
    <definedName name="TECH_ORG_ID">Титульный!$F$1</definedName>
    <definedName name="tel">'Форма 4.1.1'!$F$38</definedName>
    <definedName name="title_kind_of_CS_on_sheet">TEHSHEET!$AE$1</definedName>
    <definedName name="title_kind_of_VD_on_sheet">TEHSHEET!$AG$1</definedName>
    <definedName name="TSphere">TEHSHEET!$N$3</definedName>
    <definedName name="TSphere_full">TEHSHEET!$N$5</definedName>
    <definedName name="TSphere_trans">TEHSHEET!$N$4</definedName>
    <definedName name="type_org">Титульный!$F$39</definedName>
    <definedName name="unit">Титульный!$F$26</definedName>
    <definedName name="UpdStatus">Инструкция!$AA$1</definedName>
    <definedName name="url">'Форма 4.1.1'!$F$41</definedName>
    <definedName name="ved_col">'Форма 4.1.2'!$F:$F</definedName>
    <definedName name="version">Инструкция!$B$3</definedName>
    <definedName name="year_list">TEHSHEET!$C$2:$C$6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" i="546" l="1"/>
  <c r="A42" i="549"/>
  <c r="P12" i="546"/>
  <c r="K11" i="546"/>
  <c r="K8" i="546"/>
  <c r="N8" i="546" s="1"/>
  <c r="A1" i="549"/>
  <c r="A2" i="549"/>
  <c r="A3" i="549"/>
  <c r="A4" i="549"/>
  <c r="A5" i="549"/>
  <c r="A6" i="549"/>
  <c r="A7" i="549"/>
  <c r="A8" i="549"/>
  <c r="A9" i="549"/>
  <c r="A10" i="549"/>
  <c r="A11" i="549"/>
  <c r="A12" i="549"/>
  <c r="A13" i="549"/>
  <c r="A14" i="549"/>
  <c r="A15" i="549"/>
  <c r="A16" i="549"/>
  <c r="A17" i="549"/>
  <c r="A18" i="549"/>
  <c r="A19" i="549"/>
  <c r="A20" i="549"/>
  <c r="A21" i="549"/>
  <c r="A22" i="549"/>
  <c r="A23" i="549"/>
  <c r="A24" i="549"/>
  <c r="A25" i="549"/>
  <c r="A26" i="549"/>
  <c r="A27" i="549"/>
  <c r="A28" i="549"/>
  <c r="A29" i="549"/>
  <c r="A30" i="549"/>
  <c r="A31" i="549"/>
  <c r="A32" i="549"/>
  <c r="A33" i="549"/>
  <c r="A34" i="549"/>
  <c r="A35" i="549"/>
  <c r="A36" i="549"/>
  <c r="A37" i="549"/>
  <c r="A38" i="549"/>
  <c r="A39" i="549"/>
  <c r="A40" i="549"/>
  <c r="A41" i="549"/>
  <c r="R11" i="497"/>
  <c r="Q11" i="497"/>
  <c r="K85" i="471"/>
  <c r="B2" i="525"/>
  <c r="I10" i="546"/>
  <c r="B3" i="525"/>
  <c r="I11" i="546"/>
  <c r="I12" i="546"/>
  <c r="I13" i="546"/>
  <c r="I8" i="546"/>
  <c r="I9" i="546"/>
  <c r="P11" i="497"/>
  <c r="S11" i="497" l="1"/>
  <c r="D115" i="471"/>
  <c r="D114" i="471"/>
  <c r="D113" i="471"/>
  <c r="D112" i="471"/>
  <c r="D111" i="471"/>
  <c r="D22" i="534"/>
  <c r="D21" i="534"/>
  <c r="D20" i="534"/>
  <c r="D19" i="534"/>
  <c r="D18" i="534"/>
  <c r="AA65" i="471" l="1"/>
  <c r="Z65" i="471"/>
  <c r="K7" i="546" l="1"/>
  <c r="I90" i="471"/>
  <c r="I86" i="471"/>
  <c r="I88" i="471"/>
  <c r="I85" i="471"/>
  <c r="I87" i="471"/>
  <c r="I89" i="471"/>
  <c r="R9" i="471" l="1"/>
  <c r="C101" i="471" l="1"/>
  <c r="AA11" i="532" l="1"/>
  <c r="Q90" i="471"/>
  <c r="P89" i="471"/>
  <c r="K88" i="471"/>
  <c r="O86" i="471"/>
  <c r="N85" i="471"/>
  <c r="C105" i="471"/>
  <c r="R65" i="471"/>
  <c r="M12" i="547"/>
  <c r="M20" i="471"/>
  <c r="F46" i="437"/>
  <c r="F49" i="437"/>
  <c r="Q9" i="471"/>
  <c r="S9" i="471" s="1"/>
  <c r="B6" i="513"/>
  <c r="K39" i="471"/>
  <c r="K40" i="471"/>
  <c r="K41" i="471"/>
  <c r="K42" i="471"/>
  <c r="K43" i="471"/>
  <c r="K44" i="471"/>
  <c r="K45" i="471"/>
  <c r="K46" i="471"/>
  <c r="K47" i="471"/>
  <c r="K48" i="471"/>
  <c r="K49" i="471"/>
  <c r="K50" i="471"/>
  <c r="F10" i="534"/>
  <c r="F13" i="534"/>
  <c r="F14" i="534"/>
  <c r="Z11" i="532"/>
  <c r="P9" i="471"/>
  <c r="F4" i="43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Infernus</author>
  </authors>
  <commentList>
    <comment ref="M44" authorId="0" shapeId="0" xr:uid="{00000000-0006-0000-1700-000001000000}">
      <text>
        <r>
          <rPr>
            <sz val="9"/>
            <color indexed="81"/>
            <rFont val="Tahoma"/>
            <family val="2"/>
            <charset val="204"/>
          </rPr>
          <t>Единицы измерения установленной электрической мощности</t>
        </r>
      </text>
    </comment>
  </commentList>
</comments>
</file>

<file path=xl/sharedStrings.xml><?xml version="1.0" encoding="utf-8"?>
<sst xmlns="http://schemas.openxmlformats.org/spreadsheetml/2006/main" count="1936" uniqueCount="1091">
  <si>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</si>
  <si>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</si>
  <si>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</si>
  <si>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</si>
  <si>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</si>
  <si>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2</t>
  </si>
  <si>
    <t>3</t>
  </si>
  <si>
    <t>4</t>
  </si>
  <si>
    <t>Субъект РФ</t>
  </si>
  <si>
    <t>ИНН</t>
  </si>
  <si>
    <t>КПП</t>
  </si>
  <si>
    <t>Комментарии</t>
  </si>
  <si>
    <t>Результат проверки</t>
  </si>
  <si>
    <t>Расчетные листы</t>
  </si>
  <si>
    <t>Скрытые листы</t>
  </si>
  <si>
    <t>Инструкция</t>
  </si>
  <si>
    <t>Титульный</t>
  </si>
  <si>
    <t>г.Байконур</t>
  </si>
  <si>
    <t>г.Санкт-Петербург</t>
  </si>
  <si>
    <t>REGION</t>
  </si>
  <si>
    <t>5</t>
  </si>
  <si>
    <t>6</t>
  </si>
  <si>
    <t>Дата/Время</t>
  </si>
  <si>
    <t>Сообщение</t>
  </si>
  <si>
    <t>Статус</t>
  </si>
  <si>
    <t>logical</t>
  </si>
  <si>
    <t>да</t>
  </si>
  <si>
    <t>нет</t>
  </si>
  <si>
    <t>year_list</t>
  </si>
  <si>
    <t>Республика Татарстан</t>
  </si>
  <si>
    <t>Ссылка</t>
  </si>
  <si>
    <t>Причина</t>
  </si>
  <si>
    <t>№ п/п</t>
  </si>
  <si>
    <t>1</t>
  </si>
  <si>
    <t>Ульяновская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</si>
  <si>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</si>
  <si>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</si>
  <si>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</si>
  <si>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</si>
  <si>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</si>
  <si>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</si>
  <si>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</si>
  <si>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</si>
  <si>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</si>
  <si>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</si>
  <si>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</si>
  <si>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</si>
  <si>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</si>
  <si>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</si>
  <si>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</si>
  <si>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</si>
  <si>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</si>
  <si>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</si>
  <si>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</si>
  <si>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</si>
  <si>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</si>
  <si>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</si>
  <si>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</si>
  <si>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</si>
  <si>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</si>
  <si>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</si>
  <si>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</si>
  <si>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</si>
  <si>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</si>
  <si>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</si>
  <si>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</si>
  <si>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</si>
  <si>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</si>
  <si>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</si>
  <si>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</si>
  <si>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</si>
  <si>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</si>
  <si>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</si>
  <si>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</si>
  <si>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</si>
  <si>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</si>
  <si>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</si>
  <si>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</si>
  <si>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</si>
  <si>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</si>
  <si>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</si>
  <si>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</si>
  <si>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</si>
  <si>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</si>
  <si>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</si>
  <si>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</si>
  <si>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</si>
  <si>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</si>
  <si>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</si>
  <si>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</si>
  <si>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</si>
  <si>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</si>
  <si>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</si>
  <si>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</si>
  <si>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</si>
  <si>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</si>
  <si>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</si>
  <si>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Псковская область</t>
  </si>
  <si>
    <t>Республика Адыгея</t>
  </si>
  <si>
    <t>Республика Алтай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</si>
  <si>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</si>
  <si>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</si>
  <si>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</si>
  <si>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</si>
  <si>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</si>
  <si>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</si>
  <si>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</si>
  <si>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Хабаровский край</t>
  </si>
  <si>
    <t>Ханты-Мансийский автономный округ</t>
  </si>
  <si>
    <t>Челябинская область</t>
  </si>
  <si>
    <t>Является ли данное юридическое лицо подразделением (филиалом) другой организации</t>
  </si>
  <si>
    <t>et_Comm</t>
  </si>
  <si>
    <t>Комментарий</t>
  </si>
  <si>
    <t>Добавить</t>
  </si>
  <si>
    <t>Ссылки на публикации</t>
  </si>
  <si>
    <t>7</t>
  </si>
  <si>
    <t>8</t>
  </si>
  <si>
    <t>et_List03</t>
  </si>
  <si>
    <t>Месяц
(MONTH)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</si>
  <si>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</si>
  <si>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</si>
  <si>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</si>
  <si>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</si>
  <si>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</si>
  <si>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</si>
  <si>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</si>
  <si>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</si>
  <si>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</si>
  <si>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</si>
  <si>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</si>
  <si>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</si>
  <si>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</t>
  </si>
  <si>
    <t>На официальном сайте организации</t>
  </si>
  <si>
    <t>На сайте регулирующего органа</t>
  </si>
  <si>
    <t>Месяц
(kind_of_publication)</t>
  </si>
  <si>
    <t>Наименование филиала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</si>
  <si>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</si>
  <si>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</si>
  <si>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</si>
  <si>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НДС
/kind_of_NDS/</t>
  </si>
  <si>
    <t>Муниципальный район</t>
  </si>
  <si>
    <t>ОКТМО</t>
  </si>
  <si>
    <t>Муниципальное образование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</si>
  <si>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</si>
  <si>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</si>
  <si>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</si>
  <si>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</si>
  <si>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</si>
  <si>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</si>
  <si>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</si>
  <si>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</si>
  <si>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</si>
  <si>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</si>
  <si>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</si>
  <si>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</si>
  <si>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et_List01_1</t>
  </si>
  <si>
    <t>Добавить МО</t>
  </si>
  <si>
    <t>МР</t>
  </si>
  <si>
    <t>МО</t>
  </si>
  <si>
    <t>Добавить МР</t>
  </si>
  <si>
    <t>Шаблон заполняется раздельно по каждому виду тарифа</t>
  </si>
  <si>
    <t>Для выбора того или иного источника публикации выполните двойной щелчок по синей ячейке напротив соответствующего источника.
ВНИМАНИЕ! Если Вы снимаете галочку с пункта, то будут скрыты и очищены соответствующие строки на листе "Ссылки на публикации"!
Опубликование перечисленных в шаблоне показателей на сайте организации в сети Интернет и в печатных изданиях не обязательно, если  данный шаблон предоставлен по системе ЕИАС (региональный сегмент).</t>
  </si>
  <si>
    <t>Номер СЦХВ(СЦВО)
/SKI_number/</t>
  </si>
  <si>
    <t>версия шаблона
 (DocProp_Version)</t>
  </si>
  <si>
    <t>код шаблона
(DocProp_TemplateCode)</t>
  </si>
  <si>
    <t>сфера
(TSphere)</t>
  </si>
  <si>
    <t>сфера(латиница)
(TSphere_trans)</t>
  </si>
  <si>
    <t>сфера расширено
(TSphere_full)</t>
  </si>
  <si>
    <t>Квартал
(QUARTER)</t>
  </si>
  <si>
    <t>I квартал</t>
  </si>
  <si>
    <t>II квартал</t>
  </si>
  <si>
    <t>III квартал</t>
  </si>
  <si>
    <t>IV квартал</t>
  </si>
  <si>
    <t>Задайте период регулирования, выбрав квартал и год из соответствующих списков</t>
  </si>
  <si>
    <t>y</t>
  </si>
  <si>
    <t>никогда не проверять наличие обновлений (не рекомендуется)</t>
  </si>
  <si>
    <t>проверять доступные обновления (рекомендуется)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</si>
  <si>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</si>
  <si>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</si>
  <si>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A</t>
  </si>
  <si>
    <t xml:space="preserve"> - с формулами и константами</t>
  </si>
  <si>
    <t xml:space="preserve"> (требуется обновление)</t>
  </si>
  <si>
    <t xml:space="preserve"> - обязательные для заполнения</t>
  </si>
  <si>
    <t xml:space="preserve"> - не обязательные для заполнения</t>
  </si>
  <si>
    <t>et_List01_2</t>
  </si>
  <si>
    <t>et_List04_1</t>
  </si>
  <si>
    <t>et_List04_2</t>
  </si>
  <si>
    <t>et_List04_3</t>
  </si>
  <si>
    <t>Обязательное опубликование на официальном сайте органа исполнительной власти субъекта Российской Федерации в области государственного регулирования тарифов (на официальном сайте органа местного самоуправления поселения или городского округа в случае передачи законом субъекта Российской Федерации полномочий по утверждению тарифов в сфере водоснабжения и водоотведения органам местного самоуправления) предусмотрено пунктом 3 (а) постановления Правительства №6 от 17.01.2013</t>
  </si>
  <si>
    <t>Лог обновления</t>
  </si>
  <si>
    <t>Проверка</t>
  </si>
  <si>
    <t>AllSheetsInThisWorkbook</t>
  </si>
  <si>
    <t>TEHSHEET</t>
  </si>
  <si>
    <t>et_union_hor</t>
  </si>
  <si>
    <t>et_union_vert</t>
  </si>
  <si>
    <t>modInfo</t>
  </si>
  <si>
    <t>modReestr</t>
  </si>
  <si>
    <t>modfrmReestr</t>
  </si>
  <si>
    <t>modUpdTemplMain</t>
  </si>
  <si>
    <t>REESTR_ORG</t>
  </si>
  <si>
    <t>modClassifierValidate</t>
  </si>
  <si>
    <t>modProv</t>
  </si>
  <si>
    <t>modHyp</t>
  </si>
  <si>
    <t>modList00</t>
  </si>
  <si>
    <t>modList01</t>
  </si>
  <si>
    <t>modList02</t>
  </si>
  <si>
    <t>modList03</t>
  </si>
  <si>
    <t>modList04</t>
  </si>
  <si>
    <t>modfrmDateChoose</t>
  </si>
  <si>
    <t>modComm</t>
  </si>
  <si>
    <t>modThisWorkbook</t>
  </si>
  <si>
    <t>REESTR_MO</t>
  </si>
  <si>
    <t>modfrmReestrMR</t>
  </si>
  <si>
    <t>modfrmRegion</t>
  </si>
  <si>
    <t>modfrmCheckUpdates</t>
  </si>
  <si>
    <t>Кратко охарактеризуйте тариф, в отношении которого заполняете шаблон</t>
  </si>
  <si>
    <t>Централизованная система холодного водоснабжения - комплекс технологически связанных между собой инженерных сооружений, предназначенных для водоподготовки, транспортировки и подачи питьевой и (или) технической воды абонентам (Федеральный закон от 07.12.2011 N 416-ФЗ "О водоснабжении и водоотведении", ст.2, п. 29)</t>
  </si>
  <si>
    <t>Список ЦСХВС</t>
  </si>
  <si>
    <t>=ЕСЛИ(region_name="Ханты-Мансийский автономный округ";"Принадлежность к соответствующей централизованной системе "&amp;TSphere_full;"Кратко охарактеризуйте тариф, в отношении которого заполняете шаблон")</t>
  </si>
  <si>
    <t>горячего водоснабжения</t>
  </si>
  <si>
    <t>ТС</t>
  </si>
  <si>
    <t>WARM</t>
  </si>
  <si>
    <t>JKH.OPEN.INFO.ORG.WARM</t>
  </si>
  <si>
    <t>0.1</t>
  </si>
  <si>
    <r>
      <rPr>
        <b/>
        <sz val="9"/>
        <rFont val="Tahoma"/>
        <family val="2"/>
        <charset val="204"/>
      </rPr>
      <t>Тип отчета</t>
    </r>
    <r>
      <rPr>
        <sz val="9"/>
        <rFont val="Tahoma"/>
        <family val="2"/>
        <charset val="204"/>
      </rPr>
      <t xml:space="preserve">
data_type</t>
    </r>
  </si>
  <si>
    <t>Дата внесения изменений в информацию, подлежащую раскрытию</t>
  </si>
  <si>
    <t>et_List02</t>
  </si>
  <si>
    <t>Описание системы теплоснабжения</t>
  </si>
  <si>
    <t>Добавить вид тарифа</t>
  </si>
  <si>
    <t>Добавить описание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</si>
  <si>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</si>
  <si>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</si>
  <si>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</si>
  <si>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</si>
  <si>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</si>
  <si>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</si>
  <si>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</si>
  <si>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Вид деятельности, на которую установлен тариф /kind_of_activity_WARM/</t>
  </si>
  <si>
    <t>виды тарифа
/kind_group_rates/</t>
  </si>
  <si>
    <t>тариф на тепловую энергию (мощность), производимую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более, в соответствии с установленными предельными (минимальными и (или) максимальными) уровнями указанных тарифов</t>
  </si>
  <si>
    <t>тариф на тепловую энергию (мощность), поставляемую другим теплоснабжающим организациям теплоснабжающими организациями</t>
  </si>
  <si>
    <t>тариф 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</si>
  <si>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тариф на теплоноситель, поставляемый теплоснабжающими организациями потребителям, другим теплоснабжающим организациям</t>
  </si>
  <si>
    <t>тариф на услуги по передаче тепловой энергии, теплоносителя</t>
  </si>
  <si>
    <t>тариф на горячую воду в открытых системах теплоснабжения (горячего водоснабжения)</t>
  </si>
  <si>
    <t>плата за услуги по поддержанию резервной тепловой мощности при отсутствии потребления тепловой энергии для отдельных категорий (групп) социально значимых потребителей</t>
  </si>
  <si>
    <t>плата за подключение к системе теплоснабжения</t>
  </si>
  <si>
    <t>тариф на тепловую энергию (мощность), отпускаемую от источника (источников) тепловой энергии</t>
  </si>
  <si>
    <t>тариф на тепловую энергию (мощность), поставляемую теплоснабжающим (теплосетевым) организациям с целью компенсации потерь тепловой энергии</t>
  </si>
  <si>
    <t>Наименование</t>
  </si>
  <si>
    <t>Сведения</t>
  </si>
  <si>
    <t>Адрес электронной почты регулируемой организации</t>
  </si>
  <si>
    <t xml:space="preserve">установленная тепловая мощность, Гкал/ч </t>
  </si>
  <si>
    <t>количество котельных, шт. *</t>
  </si>
  <si>
    <t>9.1</t>
  </si>
  <si>
    <t>в сфере ТЭ</t>
  </si>
  <si>
    <t>9.2</t>
  </si>
  <si>
    <t>в сфере ВС/ВО</t>
  </si>
  <si>
    <t>9.3</t>
  </si>
  <si>
    <t>в сфере ТБО</t>
  </si>
  <si>
    <t>9.4</t>
  </si>
  <si>
    <t>в сфере ЭЭ</t>
  </si>
  <si>
    <t>Ответственный за предоставление информации по системе ЕИАС</t>
  </si>
  <si>
    <t>L12.1</t>
  </si>
  <si>
    <t>Ответственный.ФИО</t>
  </si>
  <si>
    <t>Фамилия, имя, отчество:</t>
  </si>
  <si>
    <t>L12.2</t>
  </si>
  <si>
    <t>Ответственный.Должность</t>
  </si>
  <si>
    <t>Должность:</t>
  </si>
  <si>
    <t>L12.3</t>
  </si>
  <si>
    <t>Ответственный.Телефон</t>
  </si>
  <si>
    <t>Контактный телефон:</t>
  </si>
  <si>
    <t>L12.4</t>
  </si>
  <si>
    <t>Ответственный. E-Mail</t>
  </si>
  <si>
    <t>e-mail:</t>
  </si>
  <si>
    <t>add_List01_1</t>
  </si>
  <si>
    <t>4.7</t>
  </si>
  <si>
    <t>количество теплоэлектростанций, шт.</t>
  </si>
  <si>
    <t>установленная электрическая мощность</t>
  </si>
  <si>
    <t>единицы измерения</t>
  </si>
  <si>
    <t>количество тепловых станций, шт.</t>
  </si>
  <si>
    <t>установленная тепловая мощность, Гкал/ч</t>
  </si>
  <si>
    <t>количество центральных тепловых пунктов, шт.</t>
  </si>
  <si>
    <t>протяженность разводящих сетей (в однотрубном исчислении), км</t>
  </si>
  <si>
    <t>протяженность магистральных сетей (в однотрубном исчислении), км</t>
  </si>
  <si>
    <t>Добавить систему теплоснобжения</t>
  </si>
  <si>
    <t>List_H</t>
  </si>
  <si>
    <t>List_M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</si>
  <si>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</si>
  <si>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</si>
  <si>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</si>
  <si>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</si>
  <si>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</si>
  <si>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</si>
  <si>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</si>
  <si>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</si>
  <si>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</si>
  <si>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</si>
  <si>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</si>
  <si>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</si>
  <si>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</si>
  <si>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</si>
  <si>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</si>
  <si>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</si>
  <si>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</si>
  <si>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</si>
  <si>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</si>
  <si>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</si>
  <si>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</si>
  <si>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</si>
  <si>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</si>
  <si>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</si>
  <si>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</si>
  <si>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</si>
  <si>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</si>
  <si>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</si>
  <si>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</si>
  <si>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</si>
  <si>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</si>
  <si>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</si>
  <si>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</si>
  <si>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</si>
  <si>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</si>
  <si>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</si>
  <si>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</si>
  <si>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</si>
  <si>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</si>
  <si>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</si>
  <si>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</si>
  <si>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</si>
  <si>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</si>
  <si>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</si>
  <si>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</si>
  <si>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</si>
  <si>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</si>
  <si>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</si>
  <si>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</si>
  <si>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list_ed</t>
  </si>
  <si>
    <t>кВтч</t>
  </si>
  <si>
    <t>МВт</t>
  </si>
  <si>
    <t>list_url</t>
  </si>
  <si>
    <t>list_email</t>
  </si>
  <si>
    <t>ссылка на сайт</t>
  </si>
  <si>
    <t>адрес электронной почты</t>
  </si>
  <si>
    <t>отсутствует</t>
  </si>
  <si>
    <t>Номер</t>
  </si>
  <si>
    <t>Официальное печатное издание</t>
  </si>
  <si>
    <t>modfrmRezimChoose</t>
  </si>
  <si>
    <t>et_List05</t>
  </si>
  <si>
    <t>Сведения об изменении</t>
  </si>
  <si>
    <t>Режим налогообложения</t>
  </si>
  <si>
    <t>поддержание резервной тепловой мощности при отсутствии потребления тепловой энергии</t>
  </si>
  <si>
    <t>подключение к системе теплоснабжения</t>
  </si>
  <si>
    <t>сбыт тепловой энергии и теплоносителя</t>
  </si>
  <si>
    <t>передача тепловой энергии и теплоносителя</t>
  </si>
  <si>
    <t>производство теплоносителя</t>
  </si>
  <si>
    <t>производство тепловой энергии (мощности) не в режиме комбинированной выработки электрической и тепловой энергии источниками тепловой энергии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</si>
  <si>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менее 25 МВт</t>
  </si>
  <si>
    <t>производство тепловой энергии (мощности) в режиме комбинированной выработки электрической и тепловой энергии источниками тепловой энергии с установленной генерирующей мощностью производства электрической энергии 25 МВт и более</t>
  </si>
  <si>
    <t>Без дифференциации</t>
  </si>
  <si>
    <t>Вид тарифа
/list_of_tariff/</t>
  </si>
  <si>
    <t>mr_id</t>
  </si>
  <si>
    <t>Фамилия, имя и отчество руководителя регулируемой организации</t>
  </si>
  <si>
    <t>sys_id</t>
  </si>
  <si>
    <t>MR_LIST</t>
  </si>
  <si>
    <t>modfrmReestrObj</t>
  </si>
  <si>
    <t>Добавить режим работы</t>
  </si>
  <si>
    <t>et_List04_0</t>
  </si>
  <si>
    <t>Фамилия, имя, отчество руководителя</t>
  </si>
  <si>
    <t>ID_TARIFF_NAME</t>
  </si>
  <si>
    <t>VED_NAME</t>
  </si>
  <si>
    <t>Фирменное наименование юридического лица (согласно уставу регулируемой организации)</t>
  </si>
  <si>
    <t>Официальный сайт регулируемой организации в сети «Интернет»</t>
  </si>
  <si>
    <t>REESTR_VT</t>
  </si>
  <si>
    <t>REESTR_VED</t>
  </si>
  <si>
    <t>Вид регулируемой деятельности</t>
  </si>
  <si>
    <t/>
  </si>
  <si>
    <t>DATA_URL</t>
  </si>
  <si>
    <t>https://tariff.eias.ru/procwsxls/</t>
  </si>
  <si>
    <t>LINK_RANGE</t>
  </si>
  <si>
    <t>ID</t>
  </si>
  <si>
    <t>LINK_NAME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</si>
  <si>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</si>
  <si>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Информация</t>
  </si>
  <si>
    <t>Параметры формы</t>
  </si>
  <si>
    <t>Наименование параметра</t>
  </si>
  <si>
    <t>Описание параметров формы</t>
  </si>
  <si>
    <t>Указывается наименование субъекта Российской Федерации</t>
  </si>
  <si>
    <t>Данные о регулируемой организации</t>
  </si>
  <si>
    <t>x</t>
  </si>
  <si>
    <t>2.1</t>
  </si>
  <si>
    <t>2.2</t>
  </si>
  <si>
    <t>2.3</t>
  </si>
  <si>
    <t>2.4</t>
  </si>
  <si>
    <t>2.5</t>
  </si>
  <si>
    <t>фирменное наименование юридического лица</t>
  </si>
  <si>
    <t>код причины постановки на учет (КПП)</t>
  </si>
  <si>
    <t>идентификационный номер налогоплательщика (ИНН)</t>
  </si>
  <si>
    <t>основной государственный регистрационный номер (ОГРН)</t>
  </si>
  <si>
    <t>дата присвоения ОГРН</t>
  </si>
  <si>
    <t>2.6</t>
  </si>
  <si>
    <t>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</si>
  <si>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3.1</t>
  </si>
  <si>
    <t>фамилия, имя и отчество должностного лица</t>
  </si>
  <si>
    <t>фамилия должностного лица</t>
  </si>
  <si>
    <t>имя должностного лица</t>
  </si>
  <si>
    <t>отчество должностного лица</t>
  </si>
  <si>
    <t>должность</t>
  </si>
  <si>
    <t>контактный телефон</t>
  </si>
  <si>
    <t>3.2</t>
  </si>
  <si>
    <t>3.3</t>
  </si>
  <si>
    <t>3.4</t>
  </si>
  <si>
    <t>3.1.1</t>
  </si>
  <si>
    <t>3.1.2</t>
  </si>
  <si>
    <t>3.1.3</t>
  </si>
  <si>
    <t>фамилия руководителя</t>
  </si>
  <si>
    <t>имя руководителя</t>
  </si>
  <si>
    <t>отчество руководителя</t>
  </si>
  <si>
    <t>4.1</t>
  </si>
  <si>
    <t>4.2</t>
  </si>
  <si>
    <t>4.3</t>
  </si>
  <si>
    <t>Почтовый адрес органов управления регулируемой организации</t>
  </si>
  <si>
    <t>7.1</t>
  </si>
  <si>
    <t>Режим работы</t>
  </si>
  <si>
    <t>режим работы абонентских отделов</t>
  </si>
  <si>
    <t>режим работы сбытовых подразделений</t>
  </si>
  <si>
    <t>режим работы диспетчерских служб</t>
  </si>
  <si>
    <t>10.1</t>
  </si>
  <si>
    <t>Дата присвоения ОГРН указывается в виде «ДД.ММ.ГГГГ».</t>
  </si>
  <si>
    <t>Указывается имя руководителя регулируемой организации в соответствии с паспортными данными физического лица.</t>
  </si>
  <si>
    <t>Указывается фамилия руководителя регулируемой организации в соответствии с паспортными данными физического лица.</t>
  </si>
  <si>
    <t>Указывается основной государственный регистрационный номер юридического лица.</t>
  </si>
  <si>
    <t>Указывается код причины постановки на учет (при наличии).</t>
  </si>
  <si>
    <t>Указывается идентификационный номер налогоплательщика.</t>
  </si>
  <si>
    <t>Фирменное наименование юридического лица указывается согласно уставу регулируемой организации.</t>
  </si>
  <si>
    <t>Указывается наименование субъекта Российской Федерации.</t>
  </si>
  <si>
    <t>Контактные телефоны регулируемой организации</t>
  </si>
  <si>
    <t>Указывается адрес официального сайта регулируемой организации в сети «Интернет». В случае отсутствия официального сайта регулируемой организации в сети «Интернет» указывается «Отсутствует».</t>
  </si>
  <si>
    <t>Указывается режим работы регулируемой организации. В случае наличия нескольких режимов работы регулируемой организации, информация по каждому из них указывается в отдельной строке.</t>
  </si>
  <si>
    <t>Указывается режим работы абонентских отделов регулируемой организации. В случае наличия нескольких абонентских отделов и (или) режимов работы абонентских отделов, информация по каждому из них указывается в отдельной строке.</t>
  </si>
  <si>
    <t>Указывается режим работы сбытовых подразделений регулируемой организации. В случае наличия нескольких сбытовых подразделений и (или) режимов работы сбытовых подразделений, информация по каждому из них указывается в отдельной строке.</t>
  </si>
  <si>
    <t>Добавить контактный телефон</t>
  </si>
  <si>
    <t>В случае отсутствия доступа к сети «Интернет» на территории выбранного муниципального образования в колонке «Отсутствует доступ к сети «Интернет»» указывается «Да». 
В колонке «Ссылка на документ» указывается материал в виде ссылки на документ, подтверждающий отсутствие сети «Интернет» на территории выбранного муниципального образования, предварительно загруженный в хранилище данных ФГИС ЕИАС.
В случае отсутствия доступа к сети «Интернет» на территории нескольких муниципальных районов (муниципальных образований) информация по каждому из них указывается в отдельной строке.</t>
  </si>
  <si>
    <t>Отсутствует доступ к сети «Интернет»</t>
  </si>
  <si>
    <t>Ссылка на документ</t>
  </si>
  <si>
    <r>
      <t>Форма 1.0.1 Основные параметры раскрываемой информации</t>
    </r>
    <r>
      <rPr>
        <vertAlign val="superscript"/>
        <sz val="10"/>
        <rFont val="Tahoma"/>
        <family val="2"/>
        <charset val="204"/>
      </rPr>
      <t xml:space="preserve"> 1</t>
    </r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</si>
  <si>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</si>
  <si>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</si>
  <si>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Наименование централизованной системы коммунальной инфраструктуры</t>
  </si>
  <si>
    <t>Наименование регулируемого вида деятельности</t>
  </si>
  <si>
    <t>Территория оказания услуги по регулируемому виду деятельности</t>
  </si>
  <si>
    <t>муниципальный район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</si>
  <si>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</si>
  <si>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муниципальное образование</t>
  </si>
  <si>
    <t>Добавить территорию</t>
  </si>
  <si>
    <r>
      <t xml:space="preserve">  </t>
    </r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Информация по данной форме публикуется при раскрытии информации по каждой из форм.</t>
    </r>
  </si>
  <si>
    <t>Форма публикации</t>
  </si>
  <si>
    <t>Дата выпуска</t>
  </si>
  <si>
    <t>В колонке «Дата выпуска» дата выпуска печатного издания указывается в виде «ДД.ММ.ГГГГ».
В колонке «Ссылка на документ» указывается ссылка на отсканированную копию печатного издания, предварительно загруженную в хранилище федеральной государственной информационной системы «Единая информационно-аналитическая система «Федеральный орган регулирования - региональные органы регулирования - субъекты регулирования» (далее – ФГИС ЕИАС), с опубликованной информацией.
В случае публикации информации в нескольких печатных изданиях информация по каждому из них указывается в отдельной строке.</t>
  </si>
  <si>
    <t>Добавить строку</t>
  </si>
  <si>
    <t>Сведения об изменениях в первоначально опубликованной информации*</t>
  </si>
  <si>
    <t>Почтовый адрес регулируемой организации</t>
  </si>
  <si>
    <t>Отсутствует Интернет в границах территории МО, где организация осуществляет регулируемые виды деятельности</t>
  </si>
  <si>
    <t>Дата предоставления информации</t>
  </si>
  <si>
    <t>Тип отчета</t>
  </si>
  <si>
    <t>первичное раскрытие информации</t>
  </si>
  <si>
    <t>Наименование организации</t>
  </si>
  <si>
    <t>Добавить централизованную систему</t>
  </si>
  <si>
    <t>modCheckCyan</t>
  </si>
  <si>
    <t>Форма 1.0.1</t>
  </si>
  <si>
    <t>Форма 1.0.2</t>
  </si>
  <si>
    <t>modServiceModule</t>
  </si>
  <si>
    <t>REESTR_MO_FILTER</t>
  </si>
  <si>
    <t>modList07</t>
  </si>
  <si>
    <t>et_List07</t>
  </si>
  <si>
    <t>* Лист заполняется в случае, если на Титульном листе в поле "Тип отчета" выбрано значение «корректировка раскрытой ранее информации».</t>
  </si>
  <si>
    <t>et_List05(_1,_2,_3,_4)</t>
  </si>
  <si>
    <t>режим работы регулируемой организации</t>
  </si>
  <si>
    <t>10.2</t>
  </si>
  <si>
    <t>10.3</t>
  </si>
  <si>
    <t>10.4</t>
  </si>
  <si>
    <t>Указывается наименование вида регулируемой деятельности.</t>
  </si>
  <si>
    <t>Перечень форм
(kind_of_forms)</t>
  </si>
  <si>
    <t>Основные параметры раскрываемой информации</t>
  </si>
  <si>
    <t>Общая информация об объектах холодного водоснабжения регулируемой организации</t>
  </si>
  <si>
    <t>Информация об отсутствии сети «Интернет»</t>
  </si>
  <si>
    <t>флаг используемости ЦС</t>
  </si>
  <si>
    <t>флаг используемости ВД</t>
  </si>
  <si>
    <t>копия цс</t>
  </si>
  <si>
    <t>копия вд</t>
  </si>
  <si>
    <t>копия мр</t>
  </si>
  <si>
    <t>копия мо</t>
  </si>
  <si>
    <t>ВД с листа Форма 2.1.2
(kind_of_VD_on_sheet)</t>
  </si>
  <si>
    <t>список ЦС с листа Форма 2.1.2
(kind_of_CS_on_sheet)</t>
  </si>
  <si>
    <t>et_List05_withDIff</t>
  </si>
  <si>
    <t>et_List05_withOutDIff</t>
  </si>
  <si>
    <t>флаг пункта</t>
  </si>
  <si>
    <t>cs</t>
  </si>
  <si>
    <t>vd</t>
  </si>
  <si>
    <t>mr</t>
  </si>
  <si>
    <t>mo</t>
  </si>
  <si>
    <t>список ЦС с листа Форма 1.0.1 с учетом использованных из общего списка
(kind_of_CS_on_sheet_filter)</t>
  </si>
  <si>
    <t>ВД с листа Форма 1.0.1 с учетом использованных из общего списка
(kind_of_VD_on_sheet_filter)</t>
  </si>
  <si>
    <t>0</t>
  </si>
  <si>
    <t>копия октмо</t>
  </si>
  <si>
    <t>Дата последнего обновления реестра МР/МО:_x000D_
25.09.2018 14:23:28</t>
  </si>
  <si>
    <t>Обратиться за помощью в службу технической поддержки</t>
  </si>
  <si>
    <t>Инструкция по загрузке сопроводительных материалов</t>
  </si>
  <si>
    <t>Инструкция по работе с отчетной формой</t>
  </si>
  <si>
    <t xml:space="preserve"> - с выбором значений по двойному клику</t>
  </si>
  <si>
    <t>modList05</t>
  </si>
  <si>
    <t>modHTTP</t>
  </si>
  <si>
    <t>Ответственный за заполнение формы</t>
  </si>
  <si>
    <t>Фамилия, имя, отчество</t>
  </si>
  <si>
    <t>Должность</t>
  </si>
  <si>
    <t>Контактный телефон</t>
  </si>
  <si>
    <t>E-mail</t>
  </si>
  <si>
    <t>• На рабочем месте должен быть установлен MS Office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</si>
  <si>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г.Севастополь</t>
  </si>
  <si>
    <t>Республика Крым</t>
  </si>
  <si>
    <t>4189678</t>
  </si>
  <si>
    <t>https://portal.eias.ru/Portal/DownloadPage.aspx?type=12&amp;guid=????????-????-????-????-????????????</t>
  </si>
  <si>
    <t>ALL</t>
  </si>
  <si>
    <t>https://eias.fstrf.ru/disclo/get_file?p_guid=????????-????-????-????-????????????</t>
  </si>
  <si>
    <t>Субъект Российской Федерации</t>
  </si>
  <si>
    <t>Данные должностного лица, ответственного за размещение данных</t>
  </si>
  <si>
    <t>Указывается фамилия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</si>
  <si>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имя должностного лица регулируемой организации, ответственного за размещение данных, в соответствии с паспортными данными физического лица.</t>
  </si>
  <si>
    <t>Указывается отчество должностного лица регулируемой организации, ответственного за размещение данных, в соответствии с паспортными данными физического лица (при наличии).</t>
  </si>
  <si>
    <t>Указывается отчество руководителя регулируемой организации в соответствии с паспортными данными физического лица (при наличии).</t>
  </si>
  <si>
    <t>Адрес местонахождения органов управления регулируемой организации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</si>
  <si>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
Данные указываются согласно наименованиям адресных объектов в ФИАС.</t>
  </si>
  <si>
    <t>Указывается номер контактного телефона регулируемой организации.
В случае наличия нескольких номеров телефонов, информация по каждому из них указывается в отдельной строке.</t>
  </si>
  <si>
    <t>Указывается режим работы диспетчерских служб регулируемой организации. В случае наличия нескольких диспетчерских служб и (или) режимов работы диспетчерских служб, информация по каждому из них указывается в отдельной строке.
В случае наличия дополнительных режимов работы регулируемой организации (подразделений регулируемой организации) информация по каждому из них указывается в отдельной строке.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</si>
  <si>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</si>
  <si>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</si>
  <si>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t xml:space="preserve">Форма 1.0.2 Информация о публикации в печатных изданиях </t>
    </r>
    <r>
      <rPr>
        <vertAlign val="superscript"/>
        <sz val="10"/>
        <rFont val="Tahoma"/>
        <family val="2"/>
        <charset val="204"/>
      </rPr>
      <t>1</t>
    </r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</si>
  <si>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Размещается информация по каждой из форм раскрытия, данные в которой относятся к муниципальному образованию, в котором отсутствует доступ в сеть «Интернет».</t>
    </r>
  </si>
  <si>
    <t>Общая информация о регулируемой организации (ТС)</t>
  </si>
  <si>
    <t>Форма 4.1.1</t>
  </si>
  <si>
    <t>Форма 4.1.2</t>
  </si>
  <si>
    <t>Форма 4.1.3</t>
  </si>
  <si>
    <t>Общая информация об организации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</si>
  <si>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 В случае если регулируемая организация, а также единая теплоснабжающая организация, теплоснабжающая организация и теплосетевая организация в ценовых зонах теплоснабжения осуществляют несколько видов деятельности в сфере теплоснабжения, информация о которых подлежит раскрытию в соответствии со Стандартами раскрытия информации теплоснабжающими организациями, теплосетевыми организациями и органами регулирования, утвержденными постановлением Правительства Российской Федерации от 05.07.2013 № 570 «О стандартах раскрытия информации теплоснабжающими организациями, теплосетевыми организациями и органами регулирования» (Собрание законодательства Российской Федерации, 2013, № 28, ст. 3835; 2016, № 36, ст. 5421; 2017, № 37, ст. 5521; 2018, № 15 (Часть V), ст. 2156; № 30, ст. 4726), информация по каждому виду деятельности раскрывается отдельно.
В случае если регулируемыми организациями, а также едиными теплоснабжающими организациями, теплоснабжающими организациями и теплосетевыми организациями в ценовых зонах теплоснабжения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
</t>
    </r>
  </si>
  <si>
    <t>сведения о присвоении статуса единой теплоснабжающей организации</t>
  </si>
  <si>
    <t>наименование органа, присвоившего статус единой теплоснабжающей организации</t>
  </si>
  <si>
    <t>дата присвоения</t>
  </si>
  <si>
    <t>Дата присвоения статуса единой теплоснабжающей организации указывается в виде «ДД.ММ.ГГГГ».</t>
  </si>
  <si>
    <t>номер решения</t>
  </si>
  <si>
    <t>границы зоны (зон) деятельности</t>
  </si>
  <si>
    <t>Указывается описание зоны (зон) деятельности единой теплоснабжающей организации.</t>
  </si>
  <si>
    <t>Форма 4.1.2 Общая информация об объектах теплоснабжения организации</t>
  </si>
  <si>
    <r>
      <t>Форма 4.1.1 Общая информация об организации</t>
    </r>
    <r>
      <rPr>
        <vertAlign val="superscript"/>
        <sz val="10"/>
        <rFont val="Tahoma"/>
        <family val="2"/>
        <charset val="204"/>
      </rPr>
      <t>1</t>
    </r>
  </si>
  <si>
    <t>Наименование системы теплоснабжения</t>
  </si>
  <si>
    <t>Протяженность магистральных сетей (в однотрубном исчислении), км.</t>
  </si>
  <si>
    <t>Протяженность разводящих сетей (в однотрубном исчислении), км.</t>
  </si>
  <si>
    <t>Количество теплоэлектростанций, шт.</t>
  </si>
  <si>
    <t>Теплоэлектростанции</t>
  </si>
  <si>
    <t>Установленная электрическая мощность</t>
  </si>
  <si>
    <t>Единицы изменения</t>
  </si>
  <si>
    <t>Установленная тепловая мощность, Гкал/ч</t>
  </si>
  <si>
    <t>Тепловые станции</t>
  </si>
  <si>
    <t>Котельные</t>
  </si>
  <si>
    <t>Количество котельных, шт.</t>
  </si>
  <si>
    <t>Количество центральных тепловых пунктов, шт.</t>
  </si>
  <si>
    <t>кВт*ч</t>
  </si>
  <si>
    <t>Единица измерения
/kind_of_unit/</t>
  </si>
  <si>
    <r>
      <rPr>
        <vertAlign val="superscript"/>
        <sz val="8"/>
        <rFont val="Tahoma"/>
        <family val="2"/>
        <charset val="204"/>
      </rPr>
      <t>1</t>
    </r>
    <r>
      <rPr>
        <sz val="8"/>
        <rFont val="Tahoma"/>
        <family val="2"/>
        <charset val="204"/>
      </rPr>
      <t xml:space="preserve"> Указывается информация по муниципальным районам и муниципальным образованиям, на территории которых регулируемая организация осуществляет регулируемый вид деятельности в сфере теплоснабжения.</t>
    </r>
  </si>
  <si>
    <r>
      <t>Форма 4.1.3 Информация об отсутствии сети «Интернет»</t>
    </r>
    <r>
      <rPr>
        <vertAlign val="superscript"/>
        <sz val="10"/>
        <rFont val="Tahoma"/>
        <family val="2"/>
        <charset val="204"/>
      </rPr>
      <t>1</t>
    </r>
  </si>
  <si>
    <t>Тип теплоснабжающей организации</t>
  </si>
  <si>
    <t>Регулируемая организация</t>
  </si>
  <si>
    <t>Единая теплоснабжающая организация</t>
  </si>
  <si>
    <t>Теплоснабжающая организация в ценовой зоне теплоснабжения</t>
  </si>
  <si>
    <t>Теплосетевая организация в ценовой зоне теплоснабжения</t>
  </si>
  <si>
    <r>
      <rPr>
        <b/>
        <sz val="9"/>
        <rFont val="Tahoma"/>
        <family val="2"/>
        <charset val="204"/>
      </rPr>
      <t>Тип организации</t>
    </r>
    <r>
      <rPr>
        <sz val="9"/>
        <rFont val="Tahoma"/>
        <family val="2"/>
        <charset val="204"/>
      </rPr>
      <t xml:space="preserve">
kind_of_org_type</t>
    </r>
  </si>
  <si>
    <t>изменения в раскрытой ранее информации</t>
  </si>
  <si>
    <t>Информация в строках 2.7.x.1 – 2.7.x.4 указывается только едиными теплоснабжающими организациями.</t>
  </si>
  <si>
    <t>Дифференциация информации по централизованным системам теплоснабжения</t>
  </si>
  <si>
    <t>Количество тепловых станций, шт.</t>
  </si>
  <si>
    <t>Проверка доступных обновлений...</t>
  </si>
  <si>
    <t>Доступно обновление до версии 1.1.1</t>
  </si>
  <si>
    <t>Описание изменений: Версия 1.1
1. Корректировка ограничений значений протяженности сетей на листе 'Форма 4.1.2'</t>
  </si>
  <si>
    <t>Размер файла обновления: 283648 байт</t>
  </si>
  <si>
    <t>Подготовка к обновлению...</t>
  </si>
  <si>
    <t>Сохранение файла резервной копии: C:\Users\Пользователь\Desktop\РАБОТА!\ТЕПЛО ЛЮДЯМ. УМБА\ОТЧЕТНОСТЬ\СТАНДАРТЫ\FAS.JKH.OPEN.INFO.ORG.WARM(v1.1).BKP..xlsb</t>
  </si>
  <si>
    <t>Резервная копия создана: C:\Users\Пользователь\Desktop\РАБОТА!\ТЕПЛО ЛЮДЯМ. УМБА\ОТЧЕТНОСТЬ\СТАНДАРТЫ\FAS.JKH.OPEN.INFO.ORG.WARM(v1.1).BKP..xlsb</t>
  </si>
  <si>
    <t>Создание книги для установки обновлений...</t>
  </si>
  <si>
    <t>Файл обновления загружен: C:\Users\Пользователь\Desktop\РАБОТА!\ТЕПЛО ЛЮДЯМ. УМБА\ОТЧЕТНОСТЬ\СТАНДАРТЫ\UPDATE.FAS.JKH.OPEN.INFO.ORG.WARM.TO.1.1.1.17.xls</t>
  </si>
  <si>
    <t>Значения протяженности сетей, показателей в блоках «Теплоэлектростанции», «Тепловые станции», «Котельные» (за исключением колонки «Единицы измерения»), количества центральных тепловых пунктов указываются в виде неотрицательных чисел.
В случае отсутствия тепловых сетей, теплоэлектростанций, тепловых станций, котельных, центральных тепловых пунктов в соответствующей колонке указывается значение 0.
В колонке «Единицы изменения» в блоке «Теплоэлектростанции» выбирается одно из значений: кВт*ч или МВт.
В случае оказания услуг в нескольких системах теплоснабжения информация по каждой из них указывается в отдельной строке.</t>
  </si>
  <si>
    <t>Обновление завершилось удачно! Шаблон FAS.JKH.OPEN.INFO.ORG.WARM(v1.1).xlsb сохранен под именем 'FAS.JKH.OPEN.INFO.ORG.WARM(v1.1.1).xlsb'</t>
  </si>
  <si>
    <t>04.12.2019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</si>
  <si>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</si>
  <si>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</si>
  <si>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</si>
  <si>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</si>
  <si>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</si>
  <si>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</si>
  <si>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</si>
  <si>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</si>
  <si>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2611</t>
  </si>
  <si>
    <t>31043319</t>
  </si>
  <si>
    <t>АО "Апатит"</t>
  </si>
  <si>
    <t>5103070023</t>
  </si>
  <si>
    <t>511843001</t>
  </si>
  <si>
    <t>01-06-2017 00:00:00</t>
  </si>
  <si>
    <t>26319704</t>
  </si>
  <si>
    <t>997350001</t>
  </si>
  <si>
    <t>31-07-2002 00:00:00</t>
  </si>
  <si>
    <t>26467241</t>
  </si>
  <si>
    <t>АО "Завод ТО ТБО"</t>
  </si>
  <si>
    <t>5190400081</t>
  </si>
  <si>
    <t>519001001</t>
  </si>
  <si>
    <t>14-10-2002 00:00:00</t>
  </si>
  <si>
    <t>26467339</t>
  </si>
  <si>
    <t>АО "Ковдорский ГОК"</t>
  </si>
  <si>
    <t>5104002234</t>
  </si>
  <si>
    <t>997550001</t>
  </si>
  <si>
    <t>26319706</t>
  </si>
  <si>
    <t>АО "Кольская ГМК"</t>
  </si>
  <si>
    <t>5191431170</t>
  </si>
  <si>
    <t>16-11-1998 00:00:00</t>
  </si>
  <si>
    <t>26467347</t>
  </si>
  <si>
    <t>АО "Мончегорская теплосеть"</t>
  </si>
  <si>
    <t>5107909768</t>
  </si>
  <si>
    <t>510701001</t>
  </si>
  <si>
    <t>26467248</t>
  </si>
  <si>
    <t>АО "Мурманский морской торговый порт"</t>
  </si>
  <si>
    <t>5190400349</t>
  </si>
  <si>
    <t>30-06-1994 00:00:00</t>
  </si>
  <si>
    <t>27030253</t>
  </si>
  <si>
    <t>АО "Мурманэнергосбыт"</t>
  </si>
  <si>
    <t>5190907139</t>
  </si>
  <si>
    <t>26319735</t>
  </si>
  <si>
    <t>АО "ОЛКОН"</t>
  </si>
  <si>
    <t>5108300030</t>
  </si>
  <si>
    <t>519950001</t>
  </si>
  <si>
    <t>26838066</t>
  </si>
  <si>
    <t>АО "РЭУ"</t>
  </si>
  <si>
    <t>7714783092</t>
  </si>
  <si>
    <t>770401001</t>
  </si>
  <si>
    <t>28150020</t>
  </si>
  <si>
    <t>АО "ХТК"</t>
  </si>
  <si>
    <t>5101360369</t>
  </si>
  <si>
    <t>510301001</t>
  </si>
  <si>
    <t>26-04-2007 00:00:00</t>
  </si>
  <si>
    <t>26526562</t>
  </si>
  <si>
    <t>АО "ЦС "Звездочка" (филиал "СРЗ "Нерпа")</t>
  </si>
  <si>
    <t>2902060361</t>
  </si>
  <si>
    <t>511243001</t>
  </si>
  <si>
    <t>26319710</t>
  </si>
  <si>
    <t>Акционерное Общество "Мурманский морской рыбный порт"</t>
  </si>
  <si>
    <t>5190146332</t>
  </si>
  <si>
    <t>14-02-2006 00:00:00</t>
  </si>
  <si>
    <t>26319745</t>
  </si>
  <si>
    <t>Акционерное общество "Апатитыэнерго"</t>
  </si>
  <si>
    <t>5101360376</t>
  </si>
  <si>
    <t>511801001</t>
  </si>
  <si>
    <t>26824425</t>
  </si>
  <si>
    <t>Акционерное общество "Мурманская областная электросетевая компания"</t>
  </si>
  <si>
    <t>5190197680</t>
  </si>
  <si>
    <t>26467341</t>
  </si>
  <si>
    <t>ГОУП "Мурманскводоканал"</t>
  </si>
  <si>
    <t>5193600346</t>
  </si>
  <si>
    <t>15-05-1998 00:00:00</t>
  </si>
  <si>
    <t>26467239</t>
  </si>
  <si>
    <t>ГОУТП "ТЭКОС" г. Мурманск</t>
  </si>
  <si>
    <t>5192110028</t>
  </si>
  <si>
    <t>26373348</t>
  </si>
  <si>
    <t>ЗАО "Беломорская нефтебаза"</t>
  </si>
  <si>
    <t>5102020534</t>
  </si>
  <si>
    <t>510201001</t>
  </si>
  <si>
    <t>13-08-1998 00:00:00</t>
  </si>
  <si>
    <t>26631728</t>
  </si>
  <si>
    <t>Кольское ГОУ ДРСП</t>
  </si>
  <si>
    <t>5105020148</t>
  </si>
  <si>
    <t>510501001</t>
  </si>
  <si>
    <t>26373357</t>
  </si>
  <si>
    <t>МБУ "СЕЗ МО с.п. Пушной"</t>
  </si>
  <si>
    <t>5105032256</t>
  </si>
  <si>
    <t>27050449</t>
  </si>
  <si>
    <t>МКП "Жилищное хозяйство" МО с.п. Печенга</t>
  </si>
  <si>
    <t>5109002037</t>
  </si>
  <si>
    <t>510901001</t>
  </si>
  <si>
    <t>02-02-2011 00:00:00</t>
  </si>
  <si>
    <t>27589134</t>
  </si>
  <si>
    <t>МКП с.п. Корзуново "Тепложилсервис"</t>
  </si>
  <si>
    <t>5109004429</t>
  </si>
  <si>
    <t>01-09-2011 00:00:00</t>
  </si>
  <si>
    <t>26382472</t>
  </si>
  <si>
    <t>ММУП "Городское благоустройство"</t>
  </si>
  <si>
    <t>5107910717</t>
  </si>
  <si>
    <t>01-09-2006 00:00:00</t>
  </si>
  <si>
    <t>31-12-2011 00:00:00</t>
  </si>
  <si>
    <t>28459690</t>
  </si>
  <si>
    <t>МУП "Водоканал-Ревда" муниципального образования городское поселение Ревда Ловозерского района</t>
  </si>
  <si>
    <t>5106000176</t>
  </si>
  <si>
    <t>510601001</t>
  </si>
  <si>
    <t>30946827</t>
  </si>
  <si>
    <t>МУП "ДТХ" ЗАТО г. Заозерск</t>
  </si>
  <si>
    <t>5115300200</t>
  </si>
  <si>
    <t>511501001</t>
  </si>
  <si>
    <t>29649074</t>
  </si>
  <si>
    <t>МУП "Ена"</t>
  </si>
  <si>
    <t>5104001449</t>
  </si>
  <si>
    <t>510401001</t>
  </si>
  <si>
    <t>27979479</t>
  </si>
  <si>
    <t>МУП "ЖКХ Ура-Губа"</t>
  </si>
  <si>
    <t>5105032175</t>
  </si>
  <si>
    <t>26382468</t>
  </si>
  <si>
    <t>МУП "Жилэкс "Зеленоборский"</t>
  </si>
  <si>
    <t>5102050627</t>
  </si>
  <si>
    <t>28459754</t>
  </si>
  <si>
    <t>МУП "Кильдинстрой"</t>
  </si>
  <si>
    <t>5105032707</t>
  </si>
  <si>
    <t>26319744</t>
  </si>
  <si>
    <t>МУП "Кировская городская электрическая сеть"</t>
  </si>
  <si>
    <t>5103021241</t>
  </si>
  <si>
    <t>26631469</t>
  </si>
  <si>
    <t>МУП "Кола-Мастер"</t>
  </si>
  <si>
    <t>5105031781</t>
  </si>
  <si>
    <t>10-03-2005 00:00:00</t>
  </si>
  <si>
    <t>28875370</t>
  </si>
  <si>
    <t>МУП "Лавна"</t>
  </si>
  <si>
    <t>5105032753</t>
  </si>
  <si>
    <t>27579061</t>
  </si>
  <si>
    <t>МУП "МУК"</t>
  </si>
  <si>
    <t>5190932618</t>
  </si>
  <si>
    <t>26467391</t>
  </si>
  <si>
    <t>МУП "Наш дом"</t>
  </si>
  <si>
    <t>5105032288</t>
  </si>
  <si>
    <t>01-04-2008 00:00:00</t>
  </si>
  <si>
    <t>26467328</t>
  </si>
  <si>
    <t>МУП "Недвижимость Кандалакши"</t>
  </si>
  <si>
    <t>5102002253</t>
  </si>
  <si>
    <t>28007575</t>
  </si>
  <si>
    <t>МУП "ОТС"</t>
  </si>
  <si>
    <t>5108900550</t>
  </si>
  <si>
    <t>510801001</t>
  </si>
  <si>
    <t>30866806</t>
  </si>
  <si>
    <t>МУП "Ресурс"</t>
  </si>
  <si>
    <t>5102003507</t>
  </si>
  <si>
    <t>08-12-2016 00:00:00</t>
  </si>
  <si>
    <t>26526674</t>
  </si>
  <si>
    <t>МУП "Сервис"</t>
  </si>
  <si>
    <t>5111002718</t>
  </si>
  <si>
    <t>511101001</t>
  </si>
  <si>
    <t>27556184</t>
  </si>
  <si>
    <t>МУП "ТУЖКК"</t>
  </si>
  <si>
    <t>5105032418</t>
  </si>
  <si>
    <t>28877344</t>
  </si>
  <si>
    <t>МУП "ТеплоЭнергоРесурс" п. Пушной</t>
  </si>
  <si>
    <t>5105096997</t>
  </si>
  <si>
    <t>27061909</t>
  </si>
  <si>
    <t>МУП "Тепловые сети МО г. Заполярный"</t>
  </si>
  <si>
    <t>5109004718</t>
  </si>
  <si>
    <t>26646677</t>
  </si>
  <si>
    <t>МУП "УМС-СЕЗ  г.п. Молочный"</t>
  </si>
  <si>
    <t>5105030940</t>
  </si>
  <si>
    <t>26792466</t>
  </si>
  <si>
    <t>МУП "Услуги ЖКХ"</t>
  </si>
  <si>
    <t>5102050867</t>
  </si>
  <si>
    <t>30918265</t>
  </si>
  <si>
    <t>МУП "Хибины"</t>
  </si>
  <si>
    <t>5103301030</t>
  </si>
  <si>
    <t>29649087</t>
  </si>
  <si>
    <t>МУП "Энергия"</t>
  </si>
  <si>
    <t>5117000065</t>
  </si>
  <si>
    <t>511701001</t>
  </si>
  <si>
    <t>26467461</t>
  </si>
  <si>
    <t>МУП "Энергоцех"</t>
  </si>
  <si>
    <t>5109004002</t>
  </si>
  <si>
    <t>30866847</t>
  </si>
  <si>
    <t>МУП ЖКХ "Вымпел"</t>
  </si>
  <si>
    <t>5102000619</t>
  </si>
  <si>
    <t>11-11-2015 00:00:00</t>
  </si>
  <si>
    <t>28039999</t>
  </si>
  <si>
    <t>МУП ЖКХ "Доверие"</t>
  </si>
  <si>
    <t>5102050923</t>
  </si>
  <si>
    <t>01-01-2017 00:00:00</t>
  </si>
  <si>
    <t>30946864</t>
  </si>
  <si>
    <t>МУП ЖКХ "Теплоснаб"</t>
  </si>
  <si>
    <t>5102003592</t>
  </si>
  <si>
    <t>26587979</t>
  </si>
  <si>
    <t>МУП ЖКХ МО город Оленегорск с подведомственной территорией</t>
  </si>
  <si>
    <t>5108998665</t>
  </si>
  <si>
    <t>26467449</t>
  </si>
  <si>
    <t>МУП Жилищно-эксплуатационная контора</t>
  </si>
  <si>
    <t>5109000939</t>
  </si>
  <si>
    <t>31041154</t>
  </si>
  <si>
    <t>МУП Кольского района "УЖКХ"</t>
  </si>
  <si>
    <t>5105032739</t>
  </si>
  <si>
    <t>28014449</t>
  </si>
  <si>
    <t>МУП г. Полярные Зори "ТС-Африканда"</t>
  </si>
  <si>
    <t>5117300534</t>
  </si>
  <si>
    <t>24-08-2012 00:00:00</t>
  </si>
  <si>
    <t>28459731</t>
  </si>
  <si>
    <t>МУП с.п. Тулома "УЖКХ"</t>
  </si>
  <si>
    <t>5105200020</t>
  </si>
  <si>
    <t>26382470</t>
  </si>
  <si>
    <t>МУПП "ЖКХ" ЗАТО Видяево</t>
  </si>
  <si>
    <t>5105031630</t>
  </si>
  <si>
    <t>511001001</t>
  </si>
  <si>
    <t>31-10-2002 00:00:00</t>
  </si>
  <si>
    <t>26529713</t>
  </si>
  <si>
    <t>ОАО "МЭК"</t>
  </si>
  <si>
    <t>5190187770</t>
  </si>
  <si>
    <t>26628224</t>
  </si>
  <si>
    <t>ОАО "РЖД" (Дирекция по тепловодоснабжению - СП Октябрьской железной дороги - филиала ОАО "РЖД")</t>
  </si>
  <si>
    <t>7708503727</t>
  </si>
  <si>
    <t>780445002</t>
  </si>
  <si>
    <t>26-11-2010 00:00:00</t>
  </si>
  <si>
    <t>01-04-2011 00:00:00</t>
  </si>
  <si>
    <t>26814895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</si>
  <si>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</si>
  <si>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</si>
  <si>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26373368</t>
  </si>
  <si>
    <t>ОАО "Тепловодоснабжение"</t>
  </si>
  <si>
    <t>5117070087</t>
  </si>
  <si>
    <t>28-03-2005 00:00:00</t>
  </si>
  <si>
    <t>23-10-2013 00:00:00</t>
  </si>
  <si>
    <t>28014300</t>
  </si>
  <si>
    <t>ООО "АтомТеплоЭлектроСеть"</t>
  </si>
  <si>
    <t>7705923730</t>
  </si>
  <si>
    <t>511743001</t>
  </si>
  <si>
    <t>30845082</t>
  </si>
  <si>
    <t>ООО "Верхнетуломская тепловая компания"</t>
  </si>
  <si>
    <t>5105010439</t>
  </si>
  <si>
    <t>27671426</t>
  </si>
  <si>
    <t>ООО "Енский"</t>
  </si>
  <si>
    <t>5104909960</t>
  </si>
  <si>
    <t>26890949</t>
  </si>
  <si>
    <t>ООО "Кольская тепловая компания"</t>
  </si>
  <si>
    <t>5105094485</t>
  </si>
  <si>
    <t>17-06-2011 00:00:00</t>
  </si>
  <si>
    <t>28543824</t>
  </si>
  <si>
    <t>ООО "КомСервис"</t>
  </si>
  <si>
    <t>5102046564</t>
  </si>
  <si>
    <t>26771846</t>
  </si>
  <si>
    <t>ООО "Коммунальная хозяйство"</t>
  </si>
  <si>
    <t>5102045401</t>
  </si>
  <si>
    <t>26467463</t>
  </si>
  <si>
    <t>ООО "Леноблтеплоснаб"</t>
  </si>
  <si>
    <t>4717009131</t>
  </si>
  <si>
    <t>471701001</t>
  </si>
  <si>
    <t>30832102</t>
  </si>
  <si>
    <t>ООО "Мурмашинская тепловая компания"</t>
  </si>
  <si>
    <t>5105010446</t>
  </si>
  <si>
    <t>28499961</t>
  </si>
  <si>
    <t>ООО "НЭСК"</t>
  </si>
  <si>
    <t>5102046476</t>
  </si>
  <si>
    <t>28821982</t>
  </si>
  <si>
    <t>ООО "Производственная компания "ЭлТехМонтаж"</t>
  </si>
  <si>
    <t>5190113190</t>
  </si>
  <si>
    <t>28499647</t>
  </si>
  <si>
    <t>ООО "ПромВоенСтрой"</t>
  </si>
  <si>
    <t>7842410730</t>
  </si>
  <si>
    <t>784101001</t>
  </si>
  <si>
    <t>19-06-2009 00:00:00</t>
  </si>
  <si>
    <t>26646602</t>
  </si>
  <si>
    <t>ООО "ПрофСервис"</t>
  </si>
  <si>
    <t>5102045472</t>
  </si>
  <si>
    <t>14-07-2011 00:00:00</t>
  </si>
  <si>
    <t>28981214</t>
  </si>
  <si>
    <t>ООО "СМАРТ ЭНЕРГО"</t>
  </si>
  <si>
    <t>5190048543</t>
  </si>
  <si>
    <t>30408038</t>
  </si>
  <si>
    <t>ООО "СТК"</t>
  </si>
  <si>
    <t>5102000545</t>
  </si>
  <si>
    <t>27570497</t>
  </si>
  <si>
    <t>ООО "СевТехноСервис"</t>
  </si>
  <si>
    <t>5106801049</t>
  </si>
  <si>
    <t>28817762</t>
  </si>
  <si>
    <t>ООО "ТК Африканда"</t>
  </si>
  <si>
    <t>5117066154</t>
  </si>
  <si>
    <t>28821458</t>
  </si>
  <si>
    <t>ООО "Тепло"</t>
  </si>
  <si>
    <t>5102046758</t>
  </si>
  <si>
    <t>29-07-2014 00:00:00</t>
  </si>
  <si>
    <t>26373352</t>
  </si>
  <si>
    <t>ООО "Тепловодоканал"</t>
  </si>
  <si>
    <t>5104908766</t>
  </si>
  <si>
    <t>21-03-2003 00:00:00</t>
  </si>
  <si>
    <t>26467393</t>
  </si>
  <si>
    <t>ООО "Тепловой энергетический комплекс"</t>
  </si>
  <si>
    <t>5108901225</t>
  </si>
  <si>
    <t>28878308</t>
  </si>
  <si>
    <t>ООО "Теплонорд"</t>
  </si>
  <si>
    <t>7841501872</t>
  </si>
  <si>
    <t>26467356</t>
  </si>
  <si>
    <t>ООО "Теплосетьсервис-Ревда"</t>
  </si>
  <si>
    <t>5106800951</t>
  </si>
  <si>
    <t>26467459</t>
  </si>
  <si>
    <t>ООО "Теплострой плюс"</t>
  </si>
  <si>
    <t>7842322869</t>
  </si>
  <si>
    <t>784201001</t>
  </si>
  <si>
    <t>26373353</t>
  </si>
  <si>
    <t>ООО "Териберский коммунальный комплекс"</t>
  </si>
  <si>
    <t>5105009465</t>
  </si>
  <si>
    <t>26373349</t>
  </si>
  <si>
    <t>ООО "Центр коммунальных технологий"</t>
  </si>
  <si>
    <t>5102043620</t>
  </si>
  <si>
    <t>26-09-2005 00:00:00</t>
  </si>
  <si>
    <t>27675133</t>
  </si>
  <si>
    <t>ООО "Эко-сервис"</t>
  </si>
  <si>
    <t>5105093820</t>
  </si>
  <si>
    <t>27556369</t>
  </si>
  <si>
    <t>ООО "Энергия"</t>
  </si>
  <si>
    <t>5107913531</t>
  </si>
  <si>
    <t>30946839</t>
  </si>
  <si>
    <t>ООО «Тепло Людям. Умба»</t>
  </si>
  <si>
    <t>5190070965</t>
  </si>
  <si>
    <t>28137402</t>
  </si>
  <si>
    <t>ООО «Управляющая Компания «Спецремстрой»</t>
  </si>
  <si>
    <t>5105094615</t>
  </si>
  <si>
    <t>01-01-2013 00:00:00</t>
  </si>
  <si>
    <t>30397624</t>
  </si>
  <si>
    <t>ОП "Мурманское" АО "ГУ ЖКХ"</t>
  </si>
  <si>
    <t>5116000922</t>
  </si>
  <si>
    <t>519045001</t>
  </si>
  <si>
    <t>12-10-2015 00:00:00</t>
  </si>
  <si>
    <t>27670488</t>
  </si>
  <si>
    <t>Октябрьская железная дорога - филиал ОАО "РЖД"</t>
  </si>
  <si>
    <t>997650011</t>
  </si>
  <si>
    <t>26319716</t>
  </si>
  <si>
    <t>ПАО "Аэропорт Мурманск"</t>
  </si>
  <si>
    <t>5105040715</t>
  </si>
  <si>
    <t>26318564</t>
  </si>
  <si>
    <t>ПАО "Мурманская ТЭЦ"</t>
  </si>
  <si>
    <t>5190141373</t>
  </si>
  <si>
    <t>26467270</t>
  </si>
  <si>
    <t>ПАО "ТГК-1" (филиал "Кольский")</t>
  </si>
  <si>
    <t>7841312071</t>
  </si>
  <si>
    <t>26449407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</si>
  <si>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</si>
  <si>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</si>
  <si>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</si>
  <si>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24-06-2011 00:00:00</t>
  </si>
  <si>
    <t>30397151</t>
  </si>
  <si>
    <t>ТП "Водоканал" АО "ГУ ЖКХ"</t>
  </si>
  <si>
    <t>511645001</t>
  </si>
  <si>
    <t>25-09-2015 00:00:00</t>
  </si>
  <si>
    <t>26373354</t>
  </si>
  <si>
    <t>УМ ЖКП п. Туманный</t>
  </si>
  <si>
    <t>5105031559</t>
  </si>
  <si>
    <t>03-07-2002 00:00:00</t>
  </si>
  <si>
    <t>28941546</t>
  </si>
  <si>
    <t>УМПП ЖКХ ЗАТО Александровск</t>
  </si>
  <si>
    <t>5112100059</t>
  </si>
  <si>
    <t>511601001</t>
  </si>
  <si>
    <t>26467416</t>
  </si>
  <si>
    <t>УМТЭП г. Снежногорска ЗАТО Александровск</t>
  </si>
  <si>
    <t>5112100186</t>
  </si>
  <si>
    <t>511201001</t>
  </si>
  <si>
    <t>31165640</t>
  </si>
  <si>
    <t>ФГБУ "Главрыбвод" Мурманский филиал</t>
  </si>
  <si>
    <t>7708044880</t>
  </si>
  <si>
    <t>519043001</t>
  </si>
  <si>
    <t>23-01-2017 00:00:00</t>
  </si>
  <si>
    <t>30929355</t>
  </si>
  <si>
    <t>ФГБУ "ЦЖКУ" МО РФ (по ОСК Северного флота)</t>
  </si>
  <si>
    <t>7729314745</t>
  </si>
  <si>
    <t>26467455</t>
  </si>
  <si>
    <t>ФКУ ИК-18 УФСИН России по Мурманской области</t>
  </si>
  <si>
    <t>5105020878</t>
  </si>
  <si>
    <t>26506535</t>
  </si>
  <si>
    <t>Филиал АО Концерн Росэнергоатом Кольская атомная станция</t>
  </si>
  <si>
    <t>7721632827</t>
  </si>
  <si>
    <t>28891843</t>
  </si>
  <si>
    <t>филиал ОАО "РЭУ" "Мурманский"</t>
  </si>
  <si>
    <t>511043001</t>
  </si>
  <si>
    <t>01-01-2015 00:00:00</t>
  </si>
  <si>
    <t>01-01-2018 00:00:00</t>
  </si>
  <si>
    <t>№</t>
  </si>
  <si>
    <t>Город Апатиты</t>
  </si>
  <si>
    <t>47705000</t>
  </si>
  <si>
    <t>Город Кировск</t>
  </si>
  <si>
    <t>47712000</t>
  </si>
  <si>
    <t>Город Мончегорск</t>
  </si>
  <si>
    <t>47715000</t>
  </si>
  <si>
    <t>Город Мурманск</t>
  </si>
  <si>
    <t>47701000</t>
  </si>
  <si>
    <t>Город Оленегорск</t>
  </si>
  <si>
    <t>47717000</t>
  </si>
  <si>
    <t>Город Полярные Зори</t>
  </si>
  <si>
    <t>47719000</t>
  </si>
  <si>
    <t>ЗАТО город Александровск</t>
  </si>
  <si>
    <t>47737000</t>
  </si>
  <si>
    <t>ЗАТО город Заозерск</t>
  </si>
  <si>
    <t>47733000</t>
  </si>
  <si>
    <t>ЗАТО город Островной</t>
  </si>
  <si>
    <t>47731000</t>
  </si>
  <si>
    <t>ЗАТО город Североморск</t>
  </si>
  <si>
    <t>47730000</t>
  </si>
  <si>
    <t>ЗАТО поселок Видяево</t>
  </si>
  <si>
    <t>47735000</t>
  </si>
  <si>
    <t>Кандалакшский муниципальный район</t>
  </si>
  <si>
    <t>47608000</t>
  </si>
  <si>
    <t>Алакурттинское сельское поселение</t>
  </si>
  <si>
    <t>47608403</t>
  </si>
  <si>
    <t>Город Кандалакша</t>
  </si>
  <si>
    <t>47608101</t>
  </si>
  <si>
    <t>Зареченское сельское поселение</t>
  </si>
  <si>
    <t>47608407</t>
  </si>
  <si>
    <t>Поселок Зеленоборский</t>
  </si>
  <si>
    <t>47608158</t>
  </si>
  <si>
    <t>Ковдорский район</t>
  </si>
  <si>
    <t>47703000</t>
  </si>
  <si>
    <t>Кольский муниципальный район</t>
  </si>
  <si>
    <t>47605000</t>
  </si>
  <si>
    <t>Междуреченское сельское поселение</t>
  </si>
  <si>
    <t>47605402</t>
  </si>
  <si>
    <t>Поселок Верхнетуломский</t>
  </si>
  <si>
    <t>47605154</t>
  </si>
  <si>
    <t>Поселок Кильдинстрой</t>
  </si>
  <si>
    <t>47605158</t>
  </si>
  <si>
    <t>Поселок Мурмаши</t>
  </si>
  <si>
    <t>47605163</t>
  </si>
  <si>
    <t>Поселок Туманный</t>
  </si>
  <si>
    <t>47605173</t>
  </si>
  <si>
    <t>Пушновское сельское поселение</t>
  </si>
  <si>
    <t>47605404</t>
  </si>
  <si>
    <t>Териберское сельское поселение</t>
  </si>
  <si>
    <t>47605405</t>
  </si>
  <si>
    <t>Туломское сельское поселение</t>
  </si>
  <si>
    <t>47605406</t>
  </si>
  <si>
    <t>городское поселение Кола</t>
  </si>
  <si>
    <t>47605101</t>
  </si>
  <si>
    <t>городское поселение Молочный</t>
  </si>
  <si>
    <t>47605161</t>
  </si>
  <si>
    <t>сельское поселение Ура-Губа</t>
  </si>
  <si>
    <t>47605407</t>
  </si>
  <si>
    <t>Ловозерский муниципальный район</t>
  </si>
  <si>
    <t>47610000</t>
  </si>
  <si>
    <t>Поселок Ревда</t>
  </si>
  <si>
    <t>47610154</t>
  </si>
  <si>
    <t>сельское поселение Ловозеро</t>
  </si>
  <si>
    <t>47610401</t>
  </si>
  <si>
    <t>Печенгский муниципальный район</t>
  </si>
  <si>
    <t>47615000</t>
  </si>
  <si>
    <t>Город Заполярный</t>
  </si>
  <si>
    <t>47615103</t>
  </si>
  <si>
    <t>Поселок Никель</t>
  </si>
  <si>
    <t>47615151</t>
  </si>
  <si>
    <t>Поселок Печенга</t>
  </si>
  <si>
    <t>47615162</t>
  </si>
  <si>
    <t>сельское поселение Корзуново</t>
  </si>
  <si>
    <t>47615406</t>
  </si>
  <si>
    <t>Терский муниципальный район</t>
  </si>
  <si>
    <t>47620000</t>
  </si>
  <si>
    <t>Варзугское</t>
  </si>
  <si>
    <t>47620401</t>
  </si>
  <si>
    <t>Поселок Умба</t>
  </si>
  <si>
    <t>47620151</t>
  </si>
  <si>
    <t>МО_ОКТМО</t>
  </si>
  <si>
    <t>Производство тепловой энергии. Некомбинированная выработка</t>
  </si>
  <si>
    <t>Производство тепловой энергии. Комбинированная выработка с уст. мощностью производства электрической энергии менее 25 МВт</t>
  </si>
  <si>
    <t>Производство тепловой энергии. Комбинированная выработка с уст. мощностью производства электрической энергии 25 МВт и более</t>
  </si>
  <si>
    <t>Производство. Теплоноситель</t>
  </si>
  <si>
    <t>Передача. Тепловая энергия</t>
  </si>
  <si>
    <t>Передача. Теплоноситель</t>
  </si>
  <si>
    <t>Сбыт. Тепловая энергия</t>
  </si>
  <si>
    <t>Сбыт. Теплоноситель</t>
  </si>
  <si>
    <t>Подключение (технологическое присоединение) к системе теплоснабжения</t>
  </si>
  <si>
    <t>Поддержание резервной тепловой мощности при отсутствии потребления тепловой энергии</t>
  </si>
  <si>
    <t>4190415</t>
  </si>
  <si>
    <t>Нет доступных обновлений для шаблона с кодом FAS.JKH.OPEN.INFO.ORG.WARM!</t>
  </si>
  <si>
    <t>Добавить вид деятельности</t>
  </si>
  <si>
    <t>Гарманова Алёна Сергеевна</t>
  </si>
  <si>
    <t>89210423001</t>
  </si>
  <si>
    <t>Экономист</t>
  </si>
  <si>
    <t>garmanova.as@gmail.com</t>
  </si>
  <si>
    <t>ООО "Тепло Людям. Умба"</t>
  </si>
  <si>
    <t>1175190005275</t>
  </si>
  <si>
    <t>02.06.2017</t>
  </si>
  <si>
    <t>Инспекция федеральной налоговой службы по г. Мурманск</t>
  </si>
  <si>
    <t>Гарманова</t>
  </si>
  <si>
    <t xml:space="preserve">Алёна </t>
  </si>
  <si>
    <t>Сергеевна</t>
  </si>
  <si>
    <t>Палагин</t>
  </si>
  <si>
    <t xml:space="preserve">Георгий </t>
  </si>
  <si>
    <t>Викторович</t>
  </si>
  <si>
    <t>184042, Мурманская область, г. Кандалакша, ул. 50 лет Октября, дом 1</t>
  </si>
  <si>
    <t>184042, Мурманская область, г. Кандалакша, ул. 50 лет Октября, дом 2</t>
  </si>
  <si>
    <t>88153395010</t>
  </si>
  <si>
    <t>http://www.bio-energo.ru/contacts/</t>
  </si>
  <si>
    <t>info.murm@bio-energo.ru</t>
  </si>
  <si>
    <t>c 09:00 до 17:30</t>
  </si>
  <si>
    <t>централизованная система теплоснабжения</t>
  </si>
  <si>
    <t>Производство тепловой энергии. Некомбинированная выработка; Передача. Тепловая энергия; Сбыт. Тепловая энергия; Подключение (технологическое присоединение) к системе теплоснабжения</t>
  </si>
  <si>
    <t>О</t>
  </si>
  <si>
    <t>Терский муниципальный район (47620000)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</si>
</sst>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* #,##0\ &quot;₽&quot;_-;\-* #,##0\ &quot;₽&quot;_-;_-* &quot;-&quot;\ &quot;₽&quot;_-;_-@_-"/>
    <numFmt numFmtId="165" formatCode="_-* #,##0\ _₽_-;\-* #,##0\ _₽_-;_-* &quot;-&quot;\ _₽_-;_-@_-"/>
    <numFmt numFmtId="166" formatCode="_-* #,##0.00\ &quot;₽&quot;_-;\-* #,##0.00\ &quot;₽&quot;_-;_-* &quot;-&quot;??\ &quot;₽&quot;_-;_-@_-"/>
    <numFmt numFmtId="167" formatCode="_-* #,##0.00\ _₽_-;\-* #,##0.00\ _₽_-;_-* &quot;-&quot;??\ _₽_-;_-@_-"/>
    <numFmt numFmtId="168" formatCode="&quot;$&quot;#,##0_);[Red]\(&quot;$&quot;#,##0\)"/>
    <numFmt numFmtId="169" formatCode="#,##0.000"/>
    <numFmt numFmtId="170" formatCode="_-* #,##0.00[$€-1]_-;\-* #,##0.00[$€-1]_-;_-* &quot;-&quot;??[$€-1]_-"/>
    <numFmt numFmtId="171" formatCode="#,##0.0"/>
    <numFmt numFmtId="172" formatCode="#,##0.0000"/>
  </numFmts>
  <fonts count="108"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9"/>
      <name val="Tahoma"/>
      <family val="2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sz val="8"/>
      <name val="Tahoma"/>
      <family val="2"/>
      <charset val="204"/>
    </font>
    <font>
      <sz val="8"/>
      <name val="Arial Cyr"/>
      <charset val="204"/>
    </font>
    <font>
      <sz val="9"/>
      <color indexed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9"/>
      <name val="Tahoma"/>
      <family val="2"/>
      <charset val="204"/>
    </font>
    <font>
      <sz val="11"/>
      <color indexed="62"/>
      <name val="Calibri"/>
      <family val="2"/>
      <charset val="204"/>
    </font>
    <font>
      <sz val="10"/>
      <color indexed="8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10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sz val="9"/>
      <color indexed="10"/>
      <name val="Tahoma"/>
      <family val="2"/>
      <charset val="204"/>
    </font>
    <font>
      <sz val="11"/>
      <color indexed="8"/>
      <name val="Marlett"/>
      <charset val="2"/>
    </font>
    <font>
      <sz val="9"/>
      <name val="Courier New"/>
      <family val="3"/>
      <charset val="204"/>
    </font>
    <font>
      <sz val="16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b/>
      <u/>
      <sz val="9"/>
      <color indexed="6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color indexed="62"/>
      <name val="Tahoma"/>
      <family val="2"/>
      <charset val="204"/>
    </font>
    <font>
      <sz val="9"/>
      <color indexed="55"/>
      <name val="Tahoma"/>
      <family val="2"/>
      <charset val="204"/>
    </font>
    <font>
      <sz val="8"/>
      <name val="Arial"/>
      <family val="2"/>
      <charset val="204"/>
    </font>
    <font>
      <b/>
      <sz val="9"/>
      <color indexed="9"/>
      <name val="Tahoma"/>
      <family val="2"/>
      <charset val="204"/>
    </font>
    <font>
      <b/>
      <u/>
      <sz val="9"/>
      <name val="Tahoma"/>
      <family val="2"/>
      <charset val="204"/>
    </font>
    <font>
      <sz val="11"/>
      <name val="Wingdings 2"/>
      <family val="1"/>
      <charset val="2"/>
    </font>
    <font>
      <sz val="9"/>
      <color indexed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10"/>
      <name val="Arial"/>
      <family val="2"/>
      <charset val="204"/>
    </font>
    <font>
      <u/>
      <sz val="9"/>
      <color indexed="12"/>
      <name val="Tahoma"/>
      <family val="2"/>
      <charset val="204"/>
    </font>
    <font>
      <sz val="9"/>
      <color indexed="11"/>
      <name val="Tahoma"/>
      <family val="2"/>
      <charset val="204"/>
    </font>
    <font>
      <sz val="11"/>
      <name val="Tahoma"/>
      <family val="2"/>
      <charset val="204"/>
    </font>
    <font>
      <sz val="10"/>
      <name val="Helv"/>
      <charset val="204"/>
    </font>
    <font>
      <sz val="10"/>
      <color indexed="9"/>
      <name val="Tahoma"/>
      <family val="2"/>
      <charset val="204"/>
    </font>
    <font>
      <sz val="12"/>
      <name val="Marlett"/>
      <charset val="2"/>
    </font>
    <font>
      <sz val="8"/>
      <name val="Verdana"/>
      <family val="2"/>
      <charset val="204"/>
    </font>
    <font>
      <b/>
      <sz val="9"/>
      <color indexed="18"/>
      <name val="Tahoma"/>
      <family val="2"/>
      <charset val="204"/>
    </font>
    <font>
      <sz val="9"/>
      <color indexed="30"/>
      <name val="Tahoma"/>
      <family val="2"/>
      <charset val="204"/>
    </font>
    <font>
      <sz val="9"/>
      <color indexed="81"/>
      <name val="Tahoma"/>
      <family val="2"/>
      <charset val="204"/>
    </font>
    <font>
      <sz val="10"/>
      <color indexed="10"/>
      <name val="Tahoma"/>
      <family val="2"/>
      <charset val="204"/>
    </font>
    <font>
      <vertAlign val="superscript"/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sz val="9"/>
      <color indexed="62"/>
      <name val="Tahoma"/>
      <family val="2"/>
      <charset val="204"/>
    </font>
    <font>
      <vertAlign val="superscript"/>
      <sz val="8"/>
      <name val="Tahoma"/>
      <family val="2"/>
      <charset val="204"/>
    </font>
    <font>
      <sz val="18"/>
      <color indexed="8"/>
      <name val="Tahoma"/>
      <family val="2"/>
      <charset val="204"/>
    </font>
    <font>
      <sz val="12"/>
      <color indexed="8"/>
      <name val="Tahoma"/>
      <family val="2"/>
      <charset val="204"/>
    </font>
    <font>
      <sz val="3"/>
      <color indexed="8"/>
      <name val="Tahoma"/>
      <family val="2"/>
      <charset val="204"/>
    </font>
    <font>
      <b/>
      <sz val="3"/>
      <name val="Tahoma"/>
      <family val="2"/>
      <charset val="204"/>
    </font>
    <font>
      <sz val="3"/>
      <color indexed="9"/>
      <name val="Tahoma"/>
      <family val="2"/>
      <charset val="204"/>
    </font>
    <font>
      <sz val="3"/>
      <name val="Tahoma"/>
      <family val="2"/>
      <charset val="204"/>
    </font>
    <font>
      <sz val="3"/>
      <color indexed="55"/>
      <name val="Tahoma"/>
      <family val="2"/>
      <charset val="204"/>
    </font>
    <font>
      <sz val="18"/>
      <name val="Tahoma"/>
      <family val="2"/>
      <charset val="204"/>
    </font>
    <font>
      <sz val="1"/>
      <color indexed="9"/>
      <name val="Tahoma"/>
      <family val="2"/>
      <charset val="204"/>
    </font>
    <font>
      <sz val="11"/>
      <name val="Webdings2"/>
      <charset val="204"/>
    </font>
    <font>
      <sz val="1"/>
      <color indexed="10"/>
      <name val="Tahoma"/>
      <family val="2"/>
      <charset val="204"/>
    </font>
    <font>
      <sz val="1"/>
      <name val="Tahoma"/>
      <family val="2"/>
      <charset val="204"/>
    </font>
    <font>
      <b/>
      <sz val="18"/>
      <name val="Tahoma"/>
      <family val="2"/>
      <charset val="204"/>
    </font>
    <font>
      <sz val="3"/>
      <color indexed="9"/>
      <name val="3"/>
      <charset val="204"/>
    </font>
    <font>
      <sz val="3"/>
      <color indexed="10"/>
      <name val="3"/>
      <charset val="204"/>
    </font>
    <font>
      <sz val="3"/>
      <name val="3"/>
      <charset val="204"/>
    </font>
    <font>
      <sz val="3"/>
      <color indexed="60"/>
      <name val="3"/>
      <charset val="204"/>
    </font>
    <font>
      <b/>
      <sz val="3"/>
      <name val="3"/>
      <charset val="204"/>
    </font>
    <font>
      <sz val="3"/>
      <color indexed="10"/>
      <name val="Tahoma"/>
      <family val="2"/>
      <charset val="204"/>
    </font>
    <font>
      <sz val="1"/>
      <color indexed="55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color theme="0"/>
      <name val="Tahoma"/>
      <family val="2"/>
      <charset val="204"/>
    </font>
    <font>
      <sz val="9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sz val="1"/>
      <color theme="0"/>
      <name val="Tahoma"/>
      <family val="2"/>
      <charset val="204"/>
    </font>
    <font>
      <sz val="9"/>
      <color rgb="FFBCBCBC"/>
      <name val="Tahoma"/>
      <family val="2"/>
      <charset val="204"/>
    </font>
    <font>
      <sz val="15"/>
      <color theme="0"/>
      <name val="Tahoma"/>
      <family val="2"/>
      <charset val="204"/>
    </font>
    <font>
      <sz val="3"/>
      <color theme="0"/>
      <name val="3"/>
      <charset val="204"/>
    </font>
    <font>
      <sz val="3"/>
      <color theme="0"/>
      <name val="Tahoma"/>
      <family val="2"/>
      <charset val="204"/>
    </font>
    <font>
      <sz val="10"/>
      <color rgb="FFFF0000"/>
      <name val="Tahoma"/>
      <family val="2"/>
      <charset val="204"/>
    </font>
    <font>
      <b/>
      <u/>
      <sz val="9"/>
      <color rgb="FF333399"/>
      <name val="Tahoma"/>
      <family val="2"/>
      <charset val="204"/>
    </font>
    <font>
      <sz val="7"/>
      <color theme="0" tint="-0.499984740745262"/>
      <name val="Tahoma"/>
      <family val="2"/>
      <charset val="204"/>
    </font>
    <font>
      <sz val="9"/>
      <color rgb="FFFF0000"/>
      <name val="Tahoma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2"/>
      <name val="Tahoma"/>
      <family val="2"/>
      <charset val="204"/>
    </font>
  </fonts>
  <fills count="4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fgColor rgb="FFEAEAEA"/>
      </patternFill>
    </fill>
    <fill>
      <patternFill patternType="solid">
        <fgColor rgb="FF99CC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55"/>
      </bottom>
      <diagonal/>
    </border>
  </borders>
  <cellStyleXfs count="109">
    <xf numFmtId="49" fontId="0" fillId="0" borderId="0" applyBorder="0">
      <alignment vertical="top"/>
    </xf>
    <xf numFmtId="0" fontId="2" fillId="0" borderId="0"/>
    <xf numFmtId="170" fontId="2" fillId="0" borderId="0"/>
    <xf numFmtId="0" fontId="45" fillId="0" borderId="0"/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38" fontId="33" fillId="0" borderId="0">
      <alignment vertical="top"/>
    </xf>
    <xf numFmtId="0" fontId="18" fillId="0" borderId="1" applyNumberFormat="0" applyAlignment="0">
      <protection locked="0"/>
    </xf>
    <xf numFmtId="168" fontId="3" fillId="0" borderId="0" applyFont="0" applyFill="0" applyBorder="0" applyAlignment="0" applyProtection="0"/>
    <xf numFmtId="171" fontId="5" fillId="2" borderId="0">
      <protection locked="0"/>
    </xf>
    <xf numFmtId="0" fontId="15" fillId="0" borderId="0" applyFill="0" applyBorder="0" applyProtection="0">
      <alignment vertical="center"/>
    </xf>
    <xf numFmtId="169" fontId="5" fillId="2" borderId="0">
      <protection locked="0"/>
    </xf>
    <xf numFmtId="172" fontId="5" fillId="2" borderId="0"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8" fillId="3" borderId="1" applyNumberFormat="0" applyAlignment="0"/>
    <xf numFmtId="0" fontId="17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4" fillId="0" borderId="0"/>
    <xf numFmtId="0" fontId="15" fillId="0" borderId="0" applyFill="0" applyBorder="0" applyProtection="0">
      <alignment vertical="center"/>
    </xf>
    <xf numFmtId="0" fontId="15" fillId="0" borderId="0" applyFill="0" applyBorder="0" applyProtection="0">
      <alignment vertical="center"/>
    </xf>
    <xf numFmtId="49" fontId="44" fillId="4" borderId="2" applyNumberFormat="0">
      <alignment horizontal="center" vertical="center"/>
    </xf>
    <xf numFmtId="0" fontId="13" fillId="5" borderId="1" applyNumberFormat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" fillId="6" borderId="3" applyNumberFormat="0" applyFont="0" applyFill="0" applyAlignment="0" applyProtection="0">
      <alignment horizontal="center" vertical="center" wrapText="1"/>
    </xf>
    <xf numFmtId="0" fontId="30" fillId="0" borderId="0" applyBorder="0">
      <alignment horizontal="center" vertical="center" wrapText="1"/>
    </xf>
    <xf numFmtId="0" fontId="7" fillId="0" borderId="4" applyBorder="0">
      <alignment horizontal="center" vertical="center" wrapText="1"/>
    </xf>
    <xf numFmtId="4" fontId="5" fillId="2" borderId="5" applyBorder="0">
      <alignment horizontal="right"/>
    </xf>
    <xf numFmtId="0" fontId="22" fillId="0" borderId="0"/>
    <xf numFmtId="0" fontId="1" fillId="0" borderId="0"/>
    <xf numFmtId="0" fontId="1" fillId="0" borderId="0"/>
    <xf numFmtId="0" fontId="43" fillId="7" borderId="0" applyNumberFormat="0" applyBorder="0" applyAlignment="0">
      <alignment horizontal="left" vertical="center"/>
    </xf>
    <xf numFmtId="49" fontId="43" fillId="0" borderId="0" applyBorder="0">
      <alignment vertical="top"/>
    </xf>
    <xf numFmtId="49" fontId="5" fillId="0" borderId="0" applyBorder="0">
      <alignment vertical="top"/>
    </xf>
    <xf numFmtId="49" fontId="5" fillId="7" borderId="0" applyBorder="0">
      <alignment vertical="top"/>
    </xf>
    <xf numFmtId="49" fontId="5" fillId="0" borderId="0" applyBorder="0">
      <alignment vertical="top"/>
    </xf>
    <xf numFmtId="49" fontId="43" fillId="0" borderId="0" applyBorder="0">
      <alignment vertical="top"/>
    </xf>
    <xf numFmtId="49" fontId="5" fillId="0" borderId="0" applyBorder="0">
      <alignment vertical="top"/>
    </xf>
    <xf numFmtId="0" fontId="22" fillId="0" borderId="0"/>
    <xf numFmtId="49" fontId="5" fillId="0" borderId="0" applyBorder="0">
      <alignment vertical="top"/>
    </xf>
    <xf numFmtId="0" fontId="22" fillId="0" borderId="0"/>
    <xf numFmtId="0" fontId="22" fillId="0" borderId="0"/>
    <xf numFmtId="0" fontId="1" fillId="0" borderId="0"/>
    <xf numFmtId="49" fontId="5" fillId="0" borderId="0" applyBorder="0">
      <alignment vertical="top"/>
    </xf>
    <xf numFmtId="0" fontId="1" fillId="0" borderId="0"/>
    <xf numFmtId="0" fontId="1" fillId="0" borderId="0"/>
    <xf numFmtId="0" fontId="22" fillId="0" borderId="0"/>
    <xf numFmtId="0" fontId="5" fillId="0" borderId="0">
      <alignment horizontal="left" vertical="center"/>
    </xf>
    <xf numFmtId="0" fontId="1" fillId="0" borderId="0"/>
    <xf numFmtId="0" fontId="1" fillId="0" borderId="0"/>
    <xf numFmtId="0" fontId="48" fillId="0" borderId="0"/>
    <xf numFmtId="0" fontId="48" fillId="0" borderId="0"/>
    <xf numFmtId="0" fontId="22" fillId="0" borderId="0"/>
    <xf numFmtId="0" fontId="92" fillId="0" borderId="0" applyNumberFormat="0" applyFill="0" applyBorder="0" applyAlignment="0" applyProtection="0"/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17" borderId="0" applyNumberFormat="0" applyBorder="0" applyAlignment="0" applyProtection="0"/>
    <xf numFmtId="0" fontId="97" fillId="18" borderId="0" applyNumberFormat="0" applyBorder="0" applyAlignment="0" applyProtection="0"/>
    <xf numFmtId="0" fontId="98" fillId="19" borderId="0" applyNumberFormat="0" applyBorder="0" applyAlignment="0" applyProtection="0"/>
    <xf numFmtId="0" fontId="99" fillId="20" borderId="42" applyNumberFormat="0" applyAlignment="0" applyProtection="0"/>
    <xf numFmtId="0" fontId="100" fillId="20" borderId="43" applyNumberFormat="0" applyAlignment="0" applyProtection="0"/>
    <xf numFmtId="0" fontId="101" fillId="0" borderId="44" applyNumberFormat="0" applyFill="0" applyAlignment="0" applyProtection="0"/>
    <xf numFmtId="0" fontId="102" fillId="21" borderId="45" applyNumberFormat="0" applyAlignment="0" applyProtection="0"/>
    <xf numFmtId="0" fontId="103" fillId="0" borderId="0" applyNumberFormat="0" applyFill="0" applyBorder="0" applyAlignment="0" applyProtection="0"/>
    <xf numFmtId="0" fontId="5" fillId="22" borderId="46" applyNumberFormat="0" applyFont="0" applyAlignment="0" applyProtection="0"/>
    <xf numFmtId="0" fontId="104" fillId="0" borderId="0" applyNumberFormat="0" applyFill="0" applyBorder="0" applyAlignment="0" applyProtection="0"/>
    <xf numFmtId="0" fontId="105" fillId="0" borderId="47" applyNumberFormat="0" applyFill="0" applyAlignment="0" applyProtection="0"/>
    <xf numFmtId="0" fontId="106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106" fillId="26" borderId="0" applyNumberFormat="0" applyBorder="0" applyAlignment="0" applyProtection="0"/>
    <xf numFmtId="0" fontId="106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106" fillId="30" borderId="0" applyNumberFormat="0" applyBorder="0" applyAlignment="0" applyProtection="0"/>
    <xf numFmtId="0" fontId="106" fillId="31" borderId="0" applyNumberFormat="0" applyBorder="0" applyAlignment="0" applyProtection="0"/>
    <xf numFmtId="0" fontId="78" fillId="32" borderId="0" applyNumberFormat="0" applyBorder="0" applyAlignment="0" applyProtection="0"/>
    <xf numFmtId="0" fontId="78" fillId="33" borderId="0" applyNumberFormat="0" applyBorder="0" applyAlignment="0" applyProtection="0"/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78" fillId="36" borderId="0" applyNumberFormat="0" applyBorder="0" applyAlignment="0" applyProtection="0"/>
    <xf numFmtId="0" fontId="78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78" fillId="40" borderId="0" applyNumberFormat="0" applyBorder="0" applyAlignment="0" applyProtection="0"/>
    <xf numFmtId="0" fontId="78" fillId="41" borderId="0" applyNumberFormat="0" applyBorder="0" applyAlignment="0" applyProtection="0"/>
    <xf numFmtId="0" fontId="106" fillId="42" borderId="0" applyNumberFormat="0" applyBorder="0" applyAlignment="0" applyProtection="0"/>
    <xf numFmtId="0" fontId="106" fillId="43" borderId="0" applyNumberFormat="0" applyBorder="0" applyAlignment="0" applyProtection="0"/>
    <xf numFmtId="0" fontId="78" fillId="44" borderId="0" applyNumberFormat="0" applyBorder="0" applyAlignment="0" applyProtection="0"/>
    <xf numFmtId="0" fontId="78" fillId="45" borderId="0" applyNumberFormat="0" applyBorder="0" applyAlignment="0" applyProtection="0"/>
    <xf numFmtId="0" fontId="106" fillId="46" borderId="0" applyNumberFormat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616">
    <xf numFmtId="49" fontId="0" fillId="0" borderId="0" xfId="0">
      <alignment vertical="top"/>
    </xf>
    <xf numFmtId="49" fontId="7" fillId="0" borderId="6" xfId="0" applyFont="1" applyFill="1" applyBorder="1" applyAlignment="1" applyProtection="1">
      <alignment horizontal="center" vertical="center"/>
    </xf>
    <xf numFmtId="49" fontId="55" fillId="15" borderId="7" xfId="0" applyFont="1" applyFill="1" applyBorder="1" applyAlignment="1" applyProtection="1">
      <alignment horizontal="left" vertical="center"/>
    </xf>
    <xf numFmtId="49" fontId="5" fillId="0" borderId="0" xfId="0" applyFont="1" applyProtection="1">
      <alignment vertical="top"/>
    </xf>
    <xf numFmtId="49" fontId="0" fillId="0" borderId="0" xfId="0" applyProtection="1">
      <alignment vertical="top"/>
    </xf>
    <xf numFmtId="49" fontId="5" fillId="8" borderId="5" xfId="0" applyFont="1" applyFill="1" applyBorder="1" applyAlignment="1" applyProtection="1">
      <alignment horizontal="center" vertical="top"/>
    </xf>
    <xf numFmtId="49" fontId="0" fillId="0" borderId="0" xfId="0" applyNumberFormat="1" applyProtection="1">
      <alignment vertical="top"/>
    </xf>
    <xf numFmtId="49" fontId="12" fillId="0" borderId="0" xfId="0" applyNumberFormat="1" applyFont="1" applyProtection="1">
      <alignment vertical="top"/>
    </xf>
    <xf numFmtId="49" fontId="5" fillId="0" borderId="0" xfId="0" applyNumberFormat="1" applyFont="1" applyAlignment="1" applyProtection="1">
      <alignment vertical="top" wrapText="1"/>
    </xf>
    <xf numFmtId="49" fontId="5" fillId="0" borderId="0" xfId="0" applyNumberFormat="1" applyFont="1" applyAlignment="1" applyProtection="1">
      <alignment vertical="center" wrapText="1"/>
    </xf>
    <xf numFmtId="49" fontId="5" fillId="0" borderId="0" xfId="54" applyFont="1" applyAlignment="1" applyProtection="1">
      <alignment vertical="center" wrapText="1"/>
    </xf>
    <xf numFmtId="49" fontId="10" fillId="0" borderId="0" xfId="54" applyFont="1" applyAlignment="1" applyProtection="1">
      <alignment vertical="center"/>
    </xf>
    <xf numFmtId="0" fontId="10" fillId="0" borderId="0" xfId="53" applyFont="1" applyAlignment="1" applyProtection="1">
      <alignment horizontal="center" vertical="center" wrapText="1"/>
    </xf>
    <xf numFmtId="0" fontId="5" fillId="0" borderId="0" xfId="53" applyFont="1" applyAlignment="1" applyProtection="1">
      <alignment vertical="center" wrapText="1"/>
    </xf>
    <xf numFmtId="0" fontId="5" fillId="0" borderId="0" xfId="53" applyFont="1" applyAlignment="1" applyProtection="1">
      <alignment horizontal="left" vertical="center" wrapText="1"/>
    </xf>
    <xf numFmtId="0" fontId="5" fillId="0" borderId="0" xfId="53" applyFont="1" applyProtection="1"/>
    <xf numFmtId="0" fontId="5" fillId="6" borderId="0" xfId="53" applyFont="1" applyFill="1" applyBorder="1" applyProtection="1"/>
    <xf numFmtId="0" fontId="5" fillId="0" borderId="0" xfId="53" applyFont="1"/>
    <xf numFmtId="0" fontId="25" fillId="0" borderId="0" xfId="53" applyFont="1"/>
    <xf numFmtId="49" fontId="5" fillId="0" borderId="0" xfId="48" applyFont="1" applyProtection="1">
      <alignment vertical="top"/>
    </xf>
    <xf numFmtId="49" fontId="5" fillId="0" borderId="0" xfId="48" applyProtection="1">
      <alignment vertical="top"/>
    </xf>
    <xf numFmtId="0" fontId="10" fillId="0" borderId="0" xfId="58" applyNumberFormat="1" applyFont="1" applyFill="1" applyAlignment="1" applyProtection="1">
      <alignment vertical="center" wrapText="1"/>
    </xf>
    <xf numFmtId="0" fontId="10" fillId="0" borderId="0" xfId="58" applyFont="1" applyFill="1" applyAlignment="1" applyProtection="1">
      <alignment horizontal="left" vertical="center" wrapText="1"/>
    </xf>
    <xf numFmtId="0" fontId="10" fillId="0" borderId="0" xfId="58" applyFont="1" applyAlignment="1" applyProtection="1">
      <alignment vertical="center" wrapText="1"/>
    </xf>
    <xf numFmtId="0" fontId="10" fillId="0" borderId="0" xfId="58" applyFont="1" applyAlignment="1" applyProtection="1">
      <alignment horizontal="center" vertical="center" wrapText="1"/>
    </xf>
    <xf numFmtId="0" fontId="10" fillId="0" borderId="0" xfId="58" applyFont="1" applyFill="1" applyAlignment="1" applyProtection="1">
      <alignment vertical="center" wrapText="1"/>
    </xf>
    <xf numFmtId="0" fontId="23" fillId="0" borderId="0" xfId="58" applyFont="1" applyAlignment="1" applyProtection="1">
      <alignment vertical="center" wrapText="1"/>
    </xf>
    <xf numFmtId="0" fontId="5" fillId="6" borderId="0" xfId="58" applyFont="1" applyFill="1" applyBorder="1" applyAlignment="1" applyProtection="1">
      <alignment vertical="center" wrapText="1"/>
    </xf>
    <xf numFmtId="0" fontId="5" fillId="0" borderId="0" xfId="58" applyFont="1" applyBorder="1" applyAlignment="1" applyProtection="1">
      <alignment vertical="center" wrapText="1"/>
    </xf>
    <xf numFmtId="0" fontId="5" fillId="0" borderId="0" xfId="58" applyFont="1" applyAlignment="1" applyProtection="1">
      <alignment horizontal="right" vertical="center"/>
    </xf>
    <xf numFmtId="0" fontId="5" fillId="0" borderId="0" xfId="58" applyFont="1" applyAlignment="1" applyProtection="1">
      <alignment horizontal="center" vertical="center" wrapText="1"/>
    </xf>
    <xf numFmtId="0" fontId="5" fillId="0" borderId="0" xfId="58" applyFont="1" applyAlignment="1" applyProtection="1">
      <alignment vertical="center" wrapText="1"/>
    </xf>
    <xf numFmtId="0" fontId="26" fillId="6" borderId="0" xfId="58" applyFont="1" applyFill="1" applyBorder="1" applyAlignment="1" applyProtection="1">
      <alignment vertical="center" wrapText="1"/>
    </xf>
    <xf numFmtId="0" fontId="5" fillId="6" borderId="0" xfId="58" applyFont="1" applyFill="1" applyBorder="1" applyAlignment="1" applyProtection="1">
      <alignment horizontal="right" vertical="center" wrapText="1" indent="1"/>
    </xf>
    <xf numFmtId="14" fontId="10" fillId="6" borderId="0" xfId="58" applyNumberFormat="1" applyFont="1" applyFill="1" applyBorder="1" applyAlignment="1" applyProtection="1">
      <alignment horizontal="center" vertical="center" wrapText="1"/>
    </xf>
    <xf numFmtId="0" fontId="10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Font="1" applyFill="1" applyBorder="1" applyAlignment="1" applyProtection="1">
      <alignment horizontal="center" vertical="center" wrapText="1"/>
    </xf>
    <xf numFmtId="14" fontId="5" fillId="6" borderId="0" xfId="58" applyNumberFormat="1" applyFont="1" applyFill="1" applyBorder="1" applyAlignment="1" applyProtection="1">
      <alignment horizontal="center" vertical="center" wrapText="1"/>
    </xf>
    <xf numFmtId="0" fontId="23" fillId="0" borderId="0" xfId="58" applyFont="1" applyAlignment="1" applyProtection="1">
      <alignment horizontal="center" vertical="center" wrapText="1"/>
    </xf>
    <xf numFmtId="0" fontId="27" fillId="6" borderId="0" xfId="58" applyNumberFormat="1" applyFont="1" applyFill="1" applyBorder="1" applyAlignment="1" applyProtection="1">
      <alignment horizontal="center" vertical="center" wrapText="1"/>
    </xf>
    <xf numFmtId="0" fontId="5" fillId="6" borderId="0" xfId="58" applyNumberFormat="1" applyFont="1" applyFill="1" applyBorder="1" applyAlignment="1" applyProtection="1">
      <alignment horizontal="right" vertical="center" wrapText="1" indent="1"/>
    </xf>
    <xf numFmtId="0" fontId="5" fillId="0" borderId="0" xfId="58" applyFont="1" applyFill="1" applyAlignment="1" applyProtection="1">
      <alignment vertical="center"/>
    </xf>
    <xf numFmtId="0" fontId="10" fillId="0" borderId="0" xfId="58" applyFont="1" applyFill="1" applyBorder="1" applyAlignment="1" applyProtection="1">
      <alignment vertical="center" wrapText="1"/>
    </xf>
    <xf numFmtId="49" fontId="10" fillId="0" borderId="0" xfId="58" applyNumberFormat="1" applyFont="1" applyFill="1" applyBorder="1" applyAlignment="1" applyProtection="1">
      <alignment horizontal="left" vertical="center" wrapText="1"/>
    </xf>
    <xf numFmtId="49" fontId="26" fillId="6" borderId="0" xfId="58" applyNumberFormat="1" applyFont="1" applyFill="1" applyBorder="1" applyAlignment="1" applyProtection="1">
      <alignment horizontal="center" vertical="center" wrapText="1"/>
    </xf>
    <xf numFmtId="0" fontId="28" fillId="0" borderId="0" xfId="58" applyFont="1" applyAlignment="1" applyProtection="1">
      <alignment vertical="center" wrapText="1"/>
    </xf>
    <xf numFmtId="49" fontId="0" fillId="9" borderId="0" xfId="0" applyFill="1" applyProtection="1">
      <alignment vertical="top"/>
    </xf>
    <xf numFmtId="0" fontId="5" fillId="0" borderId="0" xfId="60" applyFont="1" applyFill="1" applyAlignment="1" applyProtection="1">
      <alignment vertical="center" wrapText="1"/>
    </xf>
    <xf numFmtId="0" fontId="22" fillId="0" borderId="0" xfId="51" applyProtection="1"/>
    <xf numFmtId="0" fontId="23" fillId="0" borderId="0" xfId="58" applyNumberFormat="1" applyFont="1" applyFill="1" applyBorder="1" applyAlignment="1" applyProtection="1">
      <alignment horizontal="center" vertical="top" wrapText="1"/>
    </xf>
    <xf numFmtId="0" fontId="0" fillId="6" borderId="8" xfId="58" applyFont="1" applyFill="1" applyBorder="1" applyAlignment="1" applyProtection="1">
      <alignment horizontal="right" vertical="center" wrapText="1" indent="1"/>
    </xf>
    <xf numFmtId="0" fontId="0" fillId="6" borderId="0" xfId="58" applyFont="1" applyFill="1" applyBorder="1" applyAlignment="1" applyProtection="1">
      <alignment horizontal="center" vertical="center" wrapText="1"/>
    </xf>
    <xf numFmtId="49" fontId="0" fillId="6" borderId="0" xfId="58" applyNumberFormat="1" applyFont="1" applyFill="1" applyBorder="1" applyAlignment="1" applyProtection="1">
      <alignment horizontal="right" vertical="center" wrapText="1" indent="1"/>
    </xf>
    <xf numFmtId="49" fontId="32" fillId="6" borderId="0" xfId="37" applyNumberFormat="1" applyFont="1" applyFill="1" applyBorder="1" applyAlignment="1" applyProtection="1">
      <alignment horizontal="center" vertical="center" wrapText="1"/>
    </xf>
    <xf numFmtId="49" fontId="0" fillId="0" borderId="0" xfId="0" applyBorder="1">
      <alignment vertical="top"/>
    </xf>
    <xf numFmtId="49" fontId="0" fillId="0" borderId="0" xfId="0" applyAlignment="1">
      <alignment horizontal="center" vertical="top"/>
    </xf>
    <xf numFmtId="0" fontId="19" fillId="9" borderId="0" xfId="60" applyFont="1" applyFill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center" vertical="top"/>
    </xf>
    <xf numFmtId="0" fontId="5" fillId="0" borderId="6" xfId="56" applyFont="1" applyFill="1" applyBorder="1" applyAlignment="1" applyProtection="1">
      <alignment vertical="center" wrapText="1"/>
    </xf>
    <xf numFmtId="49" fontId="0" fillId="0" borderId="0" xfId="0" applyAlignment="1">
      <alignment vertical="top" wrapText="1"/>
    </xf>
    <xf numFmtId="0" fontId="37" fillId="0" borderId="0" xfId="58" applyFont="1" applyAlignment="1" applyProtection="1">
      <alignment vertical="center" wrapText="1"/>
    </xf>
    <xf numFmtId="0" fontId="0" fillId="0" borderId="6" xfId="56" applyFont="1" applyFill="1" applyBorder="1" applyAlignment="1" applyProtection="1">
      <alignment vertical="center" wrapText="1"/>
    </xf>
    <xf numFmtId="0" fontId="37" fillId="0" borderId="0" xfId="60" applyFont="1" applyFill="1" applyAlignment="1" applyProtection="1">
      <alignment vertical="center" wrapText="1"/>
    </xf>
    <xf numFmtId="49" fontId="7" fillId="0" borderId="0" xfId="0" applyFont="1">
      <alignment vertical="top"/>
    </xf>
    <xf numFmtId="0" fontId="38" fillId="6" borderId="0" xfId="60" applyFont="1" applyFill="1" applyBorder="1" applyAlignment="1" applyProtection="1">
      <alignment horizontal="center" vertical="center" wrapText="1"/>
    </xf>
    <xf numFmtId="0" fontId="38" fillId="0" borderId="0" xfId="60" applyFont="1" applyFill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/>
    </xf>
    <xf numFmtId="0" fontId="38" fillId="0" borderId="0" xfId="53" applyFont="1" applyAlignment="1" applyProtection="1">
      <alignment horizontal="center" vertical="center"/>
    </xf>
    <xf numFmtId="0" fontId="38" fillId="6" borderId="0" xfId="53" applyFont="1" applyFill="1" applyBorder="1" applyAlignment="1" applyProtection="1">
      <alignment horizontal="center" vertical="center"/>
    </xf>
    <xf numFmtId="49" fontId="35" fillId="0" borderId="3" xfId="0" applyFont="1" applyBorder="1" applyAlignment="1">
      <alignment vertical="top" wrapText="1"/>
    </xf>
    <xf numFmtId="0" fontId="5" fillId="0" borderId="3" xfId="39" applyFont="1" applyBorder="1" applyAlignment="1" applyProtection="1">
      <alignment horizontal="justify" vertical="top" wrapText="1"/>
    </xf>
    <xf numFmtId="0" fontId="0" fillId="6" borderId="0" xfId="58" applyFont="1" applyFill="1" applyBorder="1" applyAlignment="1" applyProtection="1">
      <alignment horizontal="right" vertical="center" wrapText="1" indent="1"/>
    </xf>
    <xf numFmtId="0" fontId="0" fillId="6" borderId="0" xfId="58" applyNumberFormat="1" applyFont="1" applyFill="1" applyBorder="1" applyAlignment="1" applyProtection="1">
      <alignment horizontal="right" vertical="center" wrapText="1" indent="1"/>
    </xf>
    <xf numFmtId="0" fontId="36" fillId="0" borderId="0" xfId="60" applyFont="1" applyFill="1" applyAlignment="1" applyProtection="1">
      <alignment vertical="center" wrapText="1"/>
    </xf>
    <xf numFmtId="49" fontId="5" fillId="0" borderId="6" xfId="60" applyNumberFormat="1" applyFont="1" applyFill="1" applyBorder="1" applyAlignment="1" applyProtection="1">
      <alignment horizontal="left" vertical="center" wrapText="1"/>
    </xf>
    <xf numFmtId="0" fontId="5" fillId="6" borderId="9" xfId="53" applyFont="1" applyFill="1" applyBorder="1" applyAlignment="1" applyProtection="1">
      <alignment horizontal="center" vertical="center"/>
    </xf>
    <xf numFmtId="49" fontId="5" fillId="0" borderId="9" xfId="53" applyNumberFormat="1" applyFont="1" applyFill="1" applyBorder="1" applyAlignment="1" applyProtection="1">
      <alignment horizontal="left" vertical="center" wrapText="1"/>
    </xf>
    <xf numFmtId="0" fontId="0" fillId="0" borderId="3" xfId="39" applyFont="1" applyBorder="1" applyAlignment="1" applyProtection="1">
      <alignment horizontal="justify" vertical="top" wrapText="1"/>
    </xf>
    <xf numFmtId="0" fontId="79" fillId="0" borderId="0" xfId="58" applyFont="1" applyAlignment="1" applyProtection="1">
      <alignment horizontal="center" vertical="center" wrapText="1"/>
    </xf>
    <xf numFmtId="49" fontId="0" fillId="0" borderId="0" xfId="59" applyNumberFormat="1" applyFont="1" applyAlignment="1" applyProtection="1">
      <alignment vertical="center" wrapText="1"/>
    </xf>
    <xf numFmtId="0" fontId="5" fillId="0" borderId="0" xfId="59" applyFont="1" applyAlignment="1" applyProtection="1">
      <alignment vertical="center"/>
    </xf>
    <xf numFmtId="49" fontId="5" fillId="0" borderId="0" xfId="59" applyNumberFormat="1" applyFont="1" applyAlignment="1" applyProtection="1">
      <alignment vertical="center" wrapText="1"/>
    </xf>
    <xf numFmtId="0" fontId="0" fillId="0" borderId="0" xfId="56" applyFont="1" applyFill="1" applyBorder="1" applyAlignment="1" applyProtection="1">
      <alignment vertical="center" wrapText="1"/>
    </xf>
    <xf numFmtId="0" fontId="14" fillId="0" borderId="0" xfId="52" applyFont="1" applyBorder="1" applyAlignment="1">
      <alignment horizontal="right" vertical="top" wrapText="1"/>
    </xf>
    <xf numFmtId="49" fontId="24" fillId="6" borderId="10" xfId="45" applyFont="1" applyFill="1" applyBorder="1" applyAlignment="1" applyProtection="1">
      <alignment vertical="center" wrapText="1"/>
    </xf>
    <xf numFmtId="49" fontId="20" fillId="6" borderId="11" xfId="45" applyFont="1" applyFill="1" applyBorder="1" applyAlignment="1">
      <alignment horizontal="left" vertical="center" wrapText="1"/>
    </xf>
    <xf numFmtId="49" fontId="20" fillId="6" borderId="12" xfId="45" applyFont="1" applyFill="1" applyBorder="1" applyAlignment="1">
      <alignment horizontal="left" vertical="center" wrapText="1"/>
    </xf>
    <xf numFmtId="49" fontId="24" fillId="6" borderId="13" xfId="45" applyFont="1" applyFill="1" applyBorder="1" applyAlignment="1" applyProtection="1">
      <alignment vertical="center" wrapText="1"/>
    </xf>
    <xf numFmtId="49" fontId="14" fillId="6" borderId="0" xfId="45" applyFont="1" applyFill="1" applyBorder="1" applyAlignment="1">
      <alignment wrapText="1"/>
    </xf>
    <xf numFmtId="49" fontId="14" fillId="6" borderId="14" xfId="45" applyFont="1" applyFill="1" applyBorder="1" applyAlignment="1">
      <alignment wrapText="1"/>
    </xf>
    <xf numFmtId="49" fontId="11" fillId="6" borderId="0" xfId="32" applyNumberFormat="1" applyFont="1" applyFill="1" applyBorder="1" applyAlignment="1" applyProtection="1">
      <alignment horizontal="left" wrapText="1"/>
    </xf>
    <xf numFmtId="49" fontId="11" fillId="6" borderId="0" xfId="32" applyNumberFormat="1" applyFont="1" applyFill="1" applyBorder="1" applyAlignment="1" applyProtection="1">
      <alignment wrapText="1"/>
    </xf>
    <xf numFmtId="49" fontId="14" fillId="6" borderId="0" xfId="45" applyFont="1" applyFill="1" applyBorder="1" applyAlignment="1">
      <alignment horizontal="right" wrapText="1"/>
    </xf>
    <xf numFmtId="49" fontId="20" fillId="6" borderId="0" xfId="45" applyFont="1" applyFill="1" applyBorder="1" applyAlignment="1">
      <alignment horizontal="left" vertical="center" wrapText="1"/>
    </xf>
    <xf numFmtId="49" fontId="20" fillId="6" borderId="14" xfId="45" applyFont="1" applyFill="1" applyBorder="1" applyAlignment="1">
      <alignment horizontal="left" vertical="center" wrapText="1"/>
    </xf>
    <xf numFmtId="49" fontId="14" fillId="0" borderId="0" xfId="45" applyFont="1" applyFill="1" applyBorder="1" applyAlignment="1" applyProtection="1">
      <alignment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4" fillId="0" borderId="0" xfId="45" applyFont="1" applyFill="1" applyBorder="1" applyAlignment="1" applyProtection="1">
      <alignment vertical="top" wrapText="1"/>
    </xf>
    <xf numFmtId="0" fontId="18" fillId="0" borderId="0" xfId="23" applyFont="1" applyFill="1" applyBorder="1" applyAlignment="1" applyProtection="1">
      <alignment horizontal="right" vertical="top" wrapText="1"/>
    </xf>
    <xf numFmtId="49" fontId="39" fillId="8" borderId="3" xfId="42" applyNumberFormat="1" applyFont="1" applyFill="1" applyBorder="1" applyAlignment="1" applyProtection="1">
      <alignment horizontal="center" vertical="center" wrapText="1"/>
    </xf>
    <xf numFmtId="49" fontId="39" fillId="2" borderId="3" xfId="42" applyNumberFormat="1" applyFont="1" applyFill="1" applyBorder="1" applyAlignment="1" applyProtection="1">
      <alignment horizontal="center" vertical="center" wrapText="1"/>
    </xf>
    <xf numFmtId="49" fontId="24" fillId="6" borderId="13" xfId="45" applyFont="1" applyFill="1" applyBorder="1" applyAlignment="1" applyProtection="1">
      <alignment horizontal="center" vertical="center" wrapText="1"/>
    </xf>
    <xf numFmtId="49" fontId="39" fillId="16" borderId="3" xfId="42" applyNumberFormat="1" applyFont="1" applyFill="1" applyBorder="1" applyAlignment="1" applyProtection="1">
      <alignment horizontal="center" vertical="center" wrapText="1"/>
    </xf>
    <xf numFmtId="49" fontId="0" fillId="0" borderId="10" xfId="0" applyBorder="1">
      <alignment vertical="top"/>
    </xf>
    <xf numFmtId="49" fontId="0" fillId="0" borderId="12" xfId="0" applyBorder="1">
      <alignment vertical="top"/>
    </xf>
    <xf numFmtId="49" fontId="0" fillId="0" borderId="13" xfId="0" applyBorder="1">
      <alignment vertical="top"/>
    </xf>
    <xf numFmtId="49" fontId="0" fillId="0" borderId="14" xfId="0" applyBorder="1">
      <alignment vertical="top"/>
    </xf>
    <xf numFmtId="49" fontId="79" fillId="0" borderId="0" xfId="0" applyFont="1">
      <alignment vertical="top"/>
    </xf>
    <xf numFmtId="49" fontId="7" fillId="15" borderId="34" xfId="0" applyFont="1" applyFill="1" applyBorder="1" applyAlignment="1" applyProtection="1">
      <alignment horizontal="center" vertical="center"/>
    </xf>
    <xf numFmtId="0" fontId="18" fillId="0" borderId="0" xfId="36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vertical="top" wrapText="1"/>
    </xf>
    <xf numFmtId="49" fontId="7" fillId="15" borderId="15" xfId="0" applyFont="1" applyFill="1" applyBorder="1" applyAlignment="1" applyProtection="1">
      <alignment horizontal="center" vertical="center"/>
    </xf>
    <xf numFmtId="49" fontId="31" fillId="15" borderId="7" xfId="0" applyFont="1" applyFill="1" applyBorder="1" applyAlignment="1" applyProtection="1">
      <alignment horizontal="left" vertical="center" indent="1"/>
    </xf>
    <xf numFmtId="49" fontId="31" fillId="15" borderId="17" xfId="0" applyFont="1" applyFill="1" applyBorder="1" applyAlignment="1" applyProtection="1">
      <alignment horizontal="left" vertical="center" indent="1"/>
    </xf>
    <xf numFmtId="49" fontId="0" fillId="0" borderId="6" xfId="60" applyNumberFormat="1" applyFont="1" applyFill="1" applyBorder="1" applyAlignment="1" applyProtection="1">
      <alignment horizontal="center" vertical="center" wrapText="1"/>
    </xf>
    <xf numFmtId="0" fontId="36" fillId="0" borderId="18" xfId="60" applyFont="1" applyFill="1" applyBorder="1" applyAlignment="1" applyProtection="1">
      <alignment vertical="center" wrapText="1"/>
    </xf>
    <xf numFmtId="49" fontId="5" fillId="11" borderId="6" xfId="60" applyNumberFormat="1" applyFont="1" applyFill="1" applyBorder="1" applyAlignment="1" applyProtection="1">
      <alignment horizontal="left" vertical="center" wrapText="1"/>
      <protection locked="0"/>
    </xf>
    <xf numFmtId="0" fontId="38" fillId="0" borderId="16" xfId="60" applyFont="1" applyFill="1" applyBorder="1" applyAlignment="1" applyProtection="1">
      <alignment horizontal="center" vertical="center" wrapText="1"/>
    </xf>
    <xf numFmtId="49" fontId="0" fillId="11" borderId="6" xfId="59" applyNumberFormat="1" applyFont="1" applyFill="1" applyBorder="1" applyAlignment="1" applyProtection="1">
      <alignment horizontal="center" vertical="center" wrapText="1"/>
      <protection locked="0"/>
    </xf>
    <xf numFmtId="49" fontId="39" fillId="11" borderId="3" xfId="42" applyNumberFormat="1" applyFont="1" applyFill="1" applyBorder="1" applyAlignment="1" applyProtection="1">
      <alignment horizontal="center" vertical="center" wrapText="1"/>
    </xf>
    <xf numFmtId="0" fontId="1" fillId="0" borderId="0" xfId="41" applyProtection="1"/>
    <xf numFmtId="0" fontId="5" fillId="0" borderId="3" xfId="53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vertical="center" wrapText="1"/>
    </xf>
    <xf numFmtId="49" fontId="7" fillId="0" borderId="15" xfId="0" applyFont="1" applyFill="1" applyBorder="1" applyAlignment="1" applyProtection="1">
      <alignment horizontal="center" vertical="center"/>
    </xf>
    <xf numFmtId="49" fontId="31" fillId="0" borderId="7" xfId="0" applyFont="1" applyFill="1" applyBorder="1" applyAlignment="1" applyProtection="1">
      <alignment horizontal="left" vertical="center" indent="1"/>
    </xf>
    <xf numFmtId="49" fontId="31" fillId="0" borderId="17" xfId="0" applyFont="1" applyFill="1" applyBorder="1" applyAlignment="1" applyProtection="1">
      <alignment horizontal="left" vertical="center" indent="1"/>
    </xf>
    <xf numFmtId="4" fontId="5" fillId="0" borderId="35" xfId="60" applyNumberFormat="1" applyFont="1" applyFill="1" applyBorder="1" applyAlignment="1" applyProtection="1">
      <alignment vertical="center" wrapText="1"/>
    </xf>
    <xf numFmtId="0" fontId="5" fillId="0" borderId="19" xfId="60" applyFont="1" applyFill="1" applyBorder="1" applyAlignment="1" applyProtection="1">
      <alignment vertical="center" wrapText="1"/>
    </xf>
    <xf numFmtId="0" fontId="10" fillId="0" borderId="0" xfId="60" applyFont="1" applyFill="1" applyAlignment="1" applyProtection="1">
      <alignment vertical="center" wrapText="1"/>
    </xf>
    <xf numFmtId="49" fontId="5" fillId="2" borderId="35" xfId="60" applyNumberFormat="1" applyFont="1" applyFill="1" applyBorder="1" applyAlignment="1" applyProtection="1">
      <alignment horizontal="left" vertical="center" wrapText="1"/>
      <protection locked="0"/>
    </xf>
    <xf numFmtId="0" fontId="5" fillId="0" borderId="6" xfId="59" applyFont="1" applyBorder="1" applyAlignment="1" applyProtection="1">
      <alignment horizontal="left" vertical="center"/>
    </xf>
    <xf numFmtId="49" fontId="5" fillId="0" borderId="6" xfId="0" applyNumberFormat="1" applyFont="1" applyBorder="1" applyProtection="1">
      <alignment vertical="top"/>
    </xf>
    <xf numFmtId="0" fontId="7" fillId="9" borderId="0" xfId="60" applyFont="1" applyFill="1" applyAlignment="1" applyProtection="1">
      <alignment horizontal="center" vertical="center" wrapText="1"/>
    </xf>
    <xf numFmtId="49" fontId="5" fillId="0" borderId="0" xfId="0" applyNumberFormat="1" applyFont="1" applyProtection="1">
      <alignment vertical="top"/>
    </xf>
    <xf numFmtId="0" fontId="39" fillId="6" borderId="0" xfId="57" applyFont="1" applyFill="1" applyBorder="1" applyProtection="1"/>
    <xf numFmtId="0" fontId="39" fillId="6" borderId="0" xfId="57" applyFont="1" applyFill="1" applyBorder="1" applyAlignment="1" applyProtection="1">
      <alignment horizontal="center"/>
    </xf>
    <xf numFmtId="0" fontId="5" fillId="6" borderId="0" xfId="57" applyFont="1" applyFill="1" applyBorder="1" applyAlignment="1" applyProtection="1">
      <alignment vertical="center" wrapText="1"/>
    </xf>
    <xf numFmtId="49" fontId="5" fillId="6" borderId="20" xfId="61" applyNumberFormat="1" applyFont="1" applyFill="1" applyBorder="1" applyAlignment="1" applyProtection="1">
      <alignment horizontal="center" vertical="center"/>
    </xf>
    <xf numFmtId="49" fontId="5" fillId="11" borderId="20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9" xfId="57" applyNumberFormat="1" applyFont="1" applyFill="1" applyBorder="1" applyAlignment="1" applyProtection="1">
      <alignment horizontal="center" vertical="center" wrapText="1"/>
      <protection locked="0"/>
    </xf>
    <xf numFmtId="0" fontId="5" fillId="6" borderId="20" xfId="57" applyFont="1" applyFill="1" applyBorder="1" applyAlignment="1" applyProtection="1">
      <alignment horizontal="left" vertical="center" wrapText="1" indent="2"/>
    </xf>
    <xf numFmtId="0" fontId="80" fillId="6" borderId="0" xfId="57" applyFont="1" applyFill="1" applyBorder="1" applyAlignment="1" applyProtection="1">
      <alignment horizontal="center"/>
    </xf>
    <xf numFmtId="0" fontId="80" fillId="6" borderId="0" xfId="57" applyFont="1" applyFill="1" applyBorder="1" applyProtection="1"/>
    <xf numFmtId="0" fontId="50" fillId="6" borderId="0" xfId="57" applyFont="1" applyFill="1" applyBorder="1" applyProtection="1"/>
    <xf numFmtId="0" fontId="81" fillId="6" borderId="0" xfId="57" applyFont="1" applyFill="1" applyBorder="1" applyAlignment="1" applyProtection="1">
      <alignment horizontal="right" vertical="center"/>
    </xf>
    <xf numFmtId="0" fontId="81" fillId="6" borderId="0" xfId="57" applyFont="1" applyFill="1" applyBorder="1" applyAlignment="1" applyProtection="1">
      <alignment horizontal="right" vertical="top"/>
    </xf>
    <xf numFmtId="49" fontId="5" fillId="6" borderId="21" xfId="61" applyNumberFormat="1" applyFont="1" applyFill="1" applyBorder="1" applyAlignment="1" applyProtection="1">
      <alignment horizontal="center" vertical="center"/>
    </xf>
    <xf numFmtId="0" fontId="5" fillId="6" borderId="21" xfId="57" applyFont="1" applyFill="1" applyBorder="1" applyAlignment="1" applyProtection="1">
      <alignment horizontal="left" vertical="center" wrapText="1" indent="2"/>
    </xf>
    <xf numFmtId="49" fontId="5" fillId="11" borderId="21" xfId="57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57" applyNumberFormat="1" applyFont="1" applyFill="1" applyBorder="1" applyAlignment="1" applyProtection="1">
      <alignment horizontal="center" vertical="center" wrapText="1"/>
      <protection locked="0"/>
    </xf>
    <xf numFmtId="0" fontId="46" fillId="0" borderId="0" xfId="55" applyFont="1" applyFill="1" applyBorder="1" applyAlignment="1" applyProtection="1">
      <alignment vertical="center" wrapText="1"/>
    </xf>
    <xf numFmtId="0" fontId="46" fillId="0" borderId="0" xfId="55" applyFont="1" applyFill="1" applyAlignment="1" applyProtection="1">
      <alignment horizontal="left" vertical="center" wrapText="1"/>
    </xf>
    <xf numFmtId="0" fontId="52" fillId="0" borderId="0" xfId="55" applyFont="1" applyBorder="1" applyAlignment="1" applyProtection="1">
      <alignment vertical="center" wrapText="1"/>
    </xf>
    <xf numFmtId="0" fontId="18" fillId="6" borderId="0" xfId="59" applyFont="1" applyFill="1" applyBorder="1" applyAlignment="1" applyProtection="1">
      <alignment vertical="center" wrapText="1"/>
    </xf>
    <xf numFmtId="0" fontId="18" fillId="6" borderId="0" xfId="55" applyFont="1" applyFill="1" applyBorder="1" applyAlignment="1" applyProtection="1">
      <alignment horizontal="center" vertical="center" wrapText="1"/>
    </xf>
    <xf numFmtId="0" fontId="18" fillId="0" borderId="0" xfId="59" applyFont="1" applyFill="1" applyBorder="1" applyAlignment="1" applyProtection="1">
      <alignment vertical="center" wrapText="1"/>
    </xf>
    <xf numFmtId="0" fontId="18" fillId="0" borderId="0" xfId="55" applyFont="1" applyAlignment="1" applyProtection="1">
      <alignment vertical="center" wrapText="1"/>
    </xf>
    <xf numFmtId="49" fontId="46" fillId="0" borderId="0" xfId="62" applyNumberFormat="1" applyFont="1" applyFill="1" applyBorder="1" applyAlignment="1" applyProtection="1">
      <alignment horizontal="left" vertical="center" wrapText="1"/>
    </xf>
    <xf numFmtId="49" fontId="18" fillId="6" borderId="0" xfId="62" applyNumberFormat="1" applyFont="1" applyFill="1" applyBorder="1" applyAlignment="1" applyProtection="1">
      <alignment horizontal="center" vertical="center" wrapText="1"/>
    </xf>
    <xf numFmtId="49" fontId="18" fillId="6" borderId="3" xfId="62" applyNumberFormat="1" applyFont="1" applyFill="1" applyBorder="1" applyAlignment="1" applyProtection="1">
      <alignment horizontal="right" vertical="center" wrapText="1" indent="1"/>
    </xf>
    <xf numFmtId="49" fontId="18" fillId="11" borderId="3" xfId="62" applyNumberFormat="1" applyFont="1" applyFill="1" applyBorder="1" applyAlignment="1" applyProtection="1">
      <alignment horizontal="center" vertical="center" wrapText="1"/>
      <protection locked="0"/>
    </xf>
    <xf numFmtId="49" fontId="18" fillId="0" borderId="0" xfId="62" applyNumberFormat="1" applyFont="1" applyFill="1" applyBorder="1" applyAlignment="1" applyProtection="1">
      <alignment horizontal="center" vertical="center" wrapText="1"/>
    </xf>
    <xf numFmtId="49" fontId="5" fillId="6" borderId="3" xfId="61" applyNumberFormat="1" applyFont="1" applyFill="1" applyBorder="1" applyAlignment="1" applyProtection="1">
      <alignment horizontal="center" vertical="center"/>
    </xf>
    <xf numFmtId="49" fontId="5" fillId="11" borderId="3" xfId="57" applyNumberFormat="1" applyFont="1" applyFill="1" applyBorder="1" applyAlignment="1" applyProtection="1">
      <alignment horizontal="left" vertical="center" wrapText="1" indent="1"/>
      <protection locked="0"/>
    </xf>
    <xf numFmtId="0" fontId="0" fillId="6" borderId="6" xfId="57" applyFont="1" applyFill="1" applyBorder="1" applyAlignment="1" applyProtection="1">
      <alignment horizontal="left" vertical="center" wrapText="1" indent="2"/>
    </xf>
    <xf numFmtId="49" fontId="7" fillId="15" borderId="22" xfId="0" applyFont="1" applyFill="1" applyBorder="1" applyAlignment="1" applyProtection="1">
      <alignment horizontal="center" vertical="center"/>
    </xf>
    <xf numFmtId="0" fontId="0" fillId="6" borderId="6" xfId="57" applyFont="1" applyFill="1" applyBorder="1" applyAlignment="1" applyProtection="1">
      <alignment horizontal="left" vertical="center" wrapText="1" indent="3"/>
    </xf>
    <xf numFmtId="0" fontId="0" fillId="6" borderId="6" xfId="57" applyFont="1" applyFill="1" applyBorder="1" applyAlignment="1" applyProtection="1">
      <alignment horizontal="left" vertical="center" wrapText="1" indent="4"/>
    </xf>
    <xf numFmtId="49" fontId="5" fillId="2" borderId="17" xfId="60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60" applyNumberFormat="1" applyFont="1" applyFill="1" applyBorder="1" applyAlignment="1" applyProtection="1">
      <alignment vertical="center" wrapText="1"/>
    </xf>
    <xf numFmtId="49" fontId="7" fillId="15" borderId="23" xfId="0" applyFont="1" applyFill="1" applyBorder="1" applyAlignment="1" applyProtection="1">
      <alignment horizontal="center" vertical="center"/>
    </xf>
    <xf numFmtId="0" fontId="0" fillId="0" borderId="15" xfId="60" applyNumberFormat="1" applyFont="1" applyFill="1" applyBorder="1" applyAlignment="1" applyProtection="1">
      <alignment horizontal="center" vertical="center" wrapText="1"/>
    </xf>
    <xf numFmtId="0" fontId="7" fillId="9" borderId="0" xfId="0" applyNumberFormat="1" applyFont="1" applyFill="1" applyAlignment="1" applyProtection="1">
      <alignment horizontal="center" vertical="top"/>
    </xf>
    <xf numFmtId="49" fontId="0" fillId="0" borderId="0" xfId="0" applyNumberFormat="1" applyFont="1" applyProtection="1">
      <alignment vertical="top"/>
    </xf>
    <xf numFmtId="0" fontId="0" fillId="11" borderId="6" xfId="57" applyNumberFormat="1" applyFont="1" applyFill="1" applyBorder="1" applyAlignment="1" applyProtection="1">
      <alignment horizontal="left" vertical="center" wrapText="1" indent="4"/>
      <protection locked="0"/>
    </xf>
    <xf numFmtId="0" fontId="0" fillId="6" borderId="6" xfId="57" applyFont="1" applyFill="1" applyBorder="1" applyAlignment="1" applyProtection="1">
      <alignment horizontal="left" vertical="center" wrapText="1" indent="1"/>
    </xf>
    <xf numFmtId="49" fontId="0" fillId="6" borderId="6" xfId="61" applyNumberFormat="1" applyFont="1" applyFill="1" applyBorder="1" applyAlignment="1" applyProtection="1">
      <alignment horizontal="center" vertical="center"/>
    </xf>
    <xf numFmtId="0" fontId="5" fillId="6" borderId="0" xfId="57" applyFont="1" applyFill="1" applyBorder="1" applyAlignment="1" applyProtection="1">
      <alignment horizontal="center" vertical="center" wrapText="1"/>
    </xf>
    <xf numFmtId="0" fontId="32" fillId="6" borderId="0" xfId="61" applyNumberFormat="1" applyFont="1" applyFill="1" applyBorder="1" applyAlignment="1" applyProtection="1">
      <alignment horizontal="center" vertical="center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0" fontId="38" fillId="6" borderId="0" xfId="53" applyFont="1" applyFill="1" applyBorder="1" applyAlignment="1" applyProtection="1">
      <alignment horizontal="center" vertical="center" wrapText="1"/>
    </xf>
    <xf numFmtId="0" fontId="5" fillId="6" borderId="6" xfId="53" applyFont="1" applyFill="1" applyBorder="1" applyAlignment="1" applyProtection="1">
      <alignment horizontal="center" vertical="center"/>
    </xf>
    <xf numFmtId="49" fontId="5" fillId="11" borderId="6" xfId="53" applyNumberFormat="1" applyFont="1" applyFill="1" applyBorder="1" applyAlignment="1" applyProtection="1">
      <alignment horizontal="left" vertical="center" wrapText="1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3" fontId="0" fillId="11" borderId="6" xfId="57" applyNumberFormat="1" applyFont="1" applyFill="1" applyBorder="1" applyAlignment="1" applyProtection="1">
      <alignment horizontal="left" vertical="center" wrapText="1" indent="2"/>
      <protection locked="0"/>
    </xf>
    <xf numFmtId="4" fontId="0" fillId="11" borderId="6" xfId="57" applyNumberFormat="1" applyFont="1" applyFill="1" applyBorder="1" applyAlignment="1" applyProtection="1">
      <alignment horizontal="left" vertical="center" wrapText="1" indent="3"/>
      <protection locked="0"/>
    </xf>
    <xf numFmtId="49" fontId="5" fillId="11" borderId="6" xfId="60" applyNumberFormat="1" applyFont="1" applyFill="1" applyBorder="1" applyAlignment="1" applyProtection="1">
      <alignment horizontal="right" vertical="center" wrapText="1"/>
      <protection locked="0"/>
    </xf>
    <xf numFmtId="4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3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0" fillId="11" borderId="6" xfId="57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37" applyFont="1" applyFill="1" applyBorder="1" applyAlignment="1" applyProtection="1">
      <alignment horizontal="center" vertical="center" wrapText="1"/>
    </xf>
    <xf numFmtId="49" fontId="0" fillId="11" borderId="17" xfId="60" applyNumberFormat="1" applyFont="1" applyFill="1" applyBorder="1" applyAlignment="1" applyProtection="1">
      <alignment vertical="center" wrapText="1"/>
      <protection locked="0"/>
    </xf>
    <xf numFmtId="49" fontId="7" fillId="15" borderId="7" xfId="0" applyFont="1" applyFill="1" applyBorder="1" applyAlignment="1" applyProtection="1">
      <alignment horizontal="center" vertical="center"/>
    </xf>
    <xf numFmtId="0" fontId="38" fillId="0" borderId="18" xfId="60" applyFont="1" applyFill="1" applyBorder="1" applyAlignment="1" applyProtection="1">
      <alignment vertical="center" wrapText="1"/>
    </xf>
    <xf numFmtId="49" fontId="41" fillId="0" borderId="0" xfId="0" applyFont="1" applyAlignment="1">
      <alignment horizontal="justify" vertical="center"/>
    </xf>
    <xf numFmtId="49" fontId="0" fillId="0" borderId="0" xfId="0" applyNumberFormat="1" applyFont="1" applyAlignment="1" applyProtection="1">
      <alignment vertical="top" wrapText="1"/>
    </xf>
    <xf numFmtId="49" fontId="5" fillId="2" borderId="6" xfId="53" applyNumberFormat="1" applyFont="1" applyFill="1" applyBorder="1" applyAlignment="1" applyProtection="1">
      <alignment horizontal="left" vertical="center" wrapText="1"/>
      <protection locked="0"/>
    </xf>
    <xf numFmtId="0" fontId="8" fillId="0" borderId="0" xfId="60" applyFont="1" applyFill="1" applyAlignment="1" applyProtection="1">
      <alignment vertical="top" wrapText="1"/>
    </xf>
    <xf numFmtId="49" fontId="7" fillId="9" borderId="0" xfId="0" applyNumberFormat="1" applyFont="1" applyFill="1" applyAlignment="1" applyProtection="1">
      <alignment horizontal="center" vertical="center"/>
    </xf>
    <xf numFmtId="49" fontId="0" fillId="0" borderId="0" xfId="0" applyNumberFormat="1" applyFont="1" applyAlignment="1" applyProtection="1">
      <alignment horizontal="center" vertical="center"/>
    </xf>
    <xf numFmtId="0" fontId="1" fillId="0" borderId="0" xfId="40"/>
    <xf numFmtId="0" fontId="5" fillId="12" borderId="15" xfId="35" applyFont="1" applyFill="1" applyBorder="1" applyAlignment="1" applyProtection="1">
      <alignment horizontal="center"/>
    </xf>
    <xf numFmtId="0" fontId="49" fillId="12" borderId="7" xfId="35" applyFont="1" applyFill="1" applyBorder="1" applyAlignment="1" applyProtection="1">
      <alignment horizontal="left" vertical="center"/>
    </xf>
    <xf numFmtId="0" fontId="49" fillId="12" borderId="17" xfId="35" applyFont="1" applyFill="1" applyBorder="1" applyAlignment="1" applyProtection="1">
      <alignment horizontal="left" vertical="center"/>
    </xf>
    <xf numFmtId="0" fontId="5" fillId="0" borderId="0" xfId="47" applyNumberFormat="1" applyFont="1">
      <alignment vertical="top"/>
    </xf>
    <xf numFmtId="0" fontId="82" fillId="6" borderId="0" xfId="57" applyFont="1" applyFill="1" applyBorder="1" applyAlignment="1" applyProtection="1">
      <alignment vertical="center"/>
    </xf>
    <xf numFmtId="0" fontId="82" fillId="6" borderId="0" xfId="57" applyFont="1" applyFill="1" applyBorder="1" applyAlignment="1" applyProtection="1">
      <alignment vertical="center" wrapText="1"/>
    </xf>
    <xf numFmtId="49" fontId="0" fillId="0" borderId="0" xfId="0" applyNumberFormat="1" applyAlignment="1">
      <alignment vertical="top"/>
    </xf>
    <xf numFmtId="49" fontId="5" fillId="9" borderId="0" xfId="0" applyNumberFormat="1" applyFont="1" applyFill="1" applyProtection="1">
      <alignment vertical="top"/>
    </xf>
    <xf numFmtId="49" fontId="5" fillId="0" borderId="0" xfId="0" applyNumberFormat="1" applyFont="1">
      <alignment vertical="top"/>
    </xf>
    <xf numFmtId="49" fontId="5" fillId="0" borderId="0" xfId="0" applyFont="1">
      <alignment vertical="top"/>
    </xf>
    <xf numFmtId="49" fontId="5" fillId="0" borderId="0" xfId="53" applyNumberFormat="1" applyFont="1"/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0" borderId="6" xfId="37" applyFont="1" applyFill="1" applyBorder="1" applyAlignment="1" applyProtection="1">
      <alignment horizontal="center" vertical="center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vertical="center" wrapText="1"/>
    </xf>
    <xf numFmtId="49" fontId="55" fillId="12" borderId="7" xfId="0" applyFont="1" applyFill="1" applyBorder="1" applyAlignment="1" applyProtection="1">
      <alignment horizontal="left" vertical="center"/>
    </xf>
    <xf numFmtId="0" fontId="0" fillId="6" borderId="6" xfId="57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vertical="center" wrapText="1"/>
    </xf>
    <xf numFmtId="0" fontId="0" fillId="0" borderId="6" xfId="57" applyNumberFormat="1" applyFont="1" applyFill="1" applyBorder="1" applyAlignment="1" applyProtection="1">
      <alignment horizontal="center" vertical="center" wrapText="1"/>
    </xf>
    <xf numFmtId="0" fontId="0" fillId="6" borderId="6" xfId="57" applyFont="1" applyFill="1" applyBorder="1" applyAlignment="1" applyProtection="1">
      <alignment horizontal="left" vertical="center" wrapText="1"/>
    </xf>
    <xf numFmtId="0" fontId="57" fillId="6" borderId="0" xfId="57" applyFont="1" applyFill="1" applyBorder="1" applyProtection="1"/>
    <xf numFmtId="49" fontId="0" fillId="6" borderId="24" xfId="61" applyNumberFormat="1" applyFont="1" applyFill="1" applyBorder="1" applyAlignment="1" applyProtection="1">
      <alignment horizontal="center" vertical="center"/>
    </xf>
    <xf numFmtId="0" fontId="0" fillId="6" borderId="24" xfId="57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1"/>
    </xf>
    <xf numFmtId="49" fontId="5" fillId="6" borderId="0" xfId="57" applyNumberFormat="1" applyFont="1" applyFill="1" applyBorder="1" applyAlignment="1" applyProtection="1">
      <alignment horizontal="center" vertical="center" wrapText="1"/>
    </xf>
    <xf numFmtId="0" fontId="58" fillId="6" borderId="0" xfId="57" applyFont="1" applyFill="1" applyBorder="1" applyProtection="1"/>
    <xf numFmtId="0" fontId="59" fillId="6" borderId="0" xfId="57" applyFont="1" applyFill="1" applyBorder="1" applyProtection="1"/>
    <xf numFmtId="0" fontId="59" fillId="6" borderId="0" xfId="57" applyFont="1" applyFill="1" applyBorder="1" applyAlignment="1" applyProtection="1">
      <alignment horizontal="center"/>
    </xf>
    <xf numFmtId="0" fontId="61" fillId="0" borderId="0" xfId="60" applyFont="1" applyFill="1" applyAlignment="1" applyProtection="1">
      <alignment vertical="center" wrapText="1"/>
    </xf>
    <xf numFmtId="0" fontId="62" fillId="0" borderId="0" xfId="60" applyFont="1" applyFill="1" applyAlignment="1" applyProtection="1">
      <alignment vertical="center" wrapText="1"/>
    </xf>
    <xf numFmtId="0" fontId="62" fillId="6" borderId="0" xfId="60" applyFont="1" applyFill="1" applyBorder="1" applyAlignment="1" applyProtection="1">
      <alignment vertical="center" wrapText="1"/>
    </xf>
    <xf numFmtId="0" fontId="62" fillId="6" borderId="0" xfId="60" applyFont="1" applyFill="1" applyBorder="1" applyAlignment="1" applyProtection="1">
      <alignment horizontal="right" vertical="center"/>
    </xf>
    <xf numFmtId="0" fontId="62" fillId="6" borderId="0" xfId="60" applyFont="1" applyFill="1" applyBorder="1" applyAlignment="1" applyProtection="1">
      <alignment horizontal="right" vertical="center" wrapText="1"/>
    </xf>
    <xf numFmtId="4" fontId="62" fillId="0" borderId="0" xfId="38" applyFont="1" applyFill="1" applyBorder="1" applyAlignment="1" applyProtection="1">
      <alignment horizontal="right" vertical="center" wrapText="1"/>
    </xf>
    <xf numFmtId="0" fontId="62" fillId="0" borderId="0" xfId="56" applyFont="1" applyFill="1" applyBorder="1" applyAlignment="1" applyProtection="1">
      <alignment horizontal="left" vertical="center" wrapText="1" indent="1"/>
    </xf>
    <xf numFmtId="0" fontId="63" fillId="6" borderId="0" xfId="60" applyFont="1" applyFill="1" applyBorder="1" applyAlignment="1" applyProtection="1">
      <alignment horizontal="center" vertical="center" wrapText="1"/>
    </xf>
    <xf numFmtId="0" fontId="32" fillId="6" borderId="0" xfId="60" applyFont="1" applyFill="1" applyBorder="1" applyAlignment="1" applyProtection="1">
      <alignment horizontal="center" vertical="center" wrapText="1"/>
    </xf>
    <xf numFmtId="0" fontId="5" fillId="0" borderId="0" xfId="60" applyFont="1" applyFill="1" applyBorder="1" applyAlignment="1" applyProtection="1">
      <alignment vertical="center" wrapText="1"/>
    </xf>
    <xf numFmtId="0" fontId="38" fillId="0" borderId="6" xfId="60" applyFont="1" applyFill="1" applyBorder="1" applyAlignment="1" applyProtection="1">
      <alignment horizontal="center" vertical="center" wrapText="1"/>
    </xf>
    <xf numFmtId="0" fontId="36" fillId="12" borderId="15" xfId="60" applyFont="1" applyFill="1" applyBorder="1" applyAlignment="1" applyProtection="1">
      <alignment vertical="center" wrapText="1"/>
    </xf>
    <xf numFmtId="49" fontId="7" fillId="12" borderId="7" xfId="0" applyFont="1" applyFill="1" applyBorder="1" applyAlignment="1" applyProtection="1">
      <alignment horizontal="center" vertical="center"/>
    </xf>
    <xf numFmtId="49" fontId="31" fillId="12" borderId="7" xfId="0" applyFont="1" applyFill="1" applyBorder="1" applyAlignment="1" applyProtection="1">
      <alignment horizontal="left" vertical="center" indent="1"/>
    </xf>
    <xf numFmtId="49" fontId="31" fillId="12" borderId="17" xfId="0" applyFont="1" applyFill="1" applyBorder="1" applyAlignment="1" applyProtection="1">
      <alignment horizontal="left" vertical="center" indent="1"/>
    </xf>
    <xf numFmtId="49" fontId="7" fillId="12" borderId="15" xfId="0" applyFont="1" applyFill="1" applyBorder="1" applyAlignment="1" applyProtection="1">
      <alignment horizontal="center"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64" fillId="0" borderId="0" xfId="60" applyFont="1" applyFill="1" applyAlignment="1" applyProtection="1">
      <alignment vertical="center" wrapText="1"/>
    </xf>
    <xf numFmtId="49" fontId="31" fillId="12" borderId="7" xfId="0" applyFont="1" applyFill="1" applyBorder="1" applyAlignment="1" applyProtection="1">
      <alignment vertical="center"/>
    </xf>
    <xf numFmtId="49" fontId="31" fillId="12" borderId="17" xfId="0" applyFont="1" applyFill="1" applyBorder="1" applyAlignment="1" applyProtection="1">
      <alignment vertical="center"/>
    </xf>
    <xf numFmtId="49" fontId="77" fillId="11" borderId="6" xfId="31" applyNumberFormat="1" applyFill="1" applyBorder="1" applyAlignment="1" applyProtection="1">
      <alignment horizontal="left" vertical="center" wrapText="1"/>
      <protection locked="0"/>
    </xf>
    <xf numFmtId="49" fontId="83" fillId="0" borderId="0" xfId="60" applyNumberFormat="1" applyFont="1" applyFill="1" applyAlignment="1" applyProtection="1">
      <alignment vertical="center" wrapText="1"/>
    </xf>
    <xf numFmtId="0" fontId="83" fillId="0" borderId="0" xfId="60" applyFont="1" applyFill="1" applyAlignment="1" applyProtection="1">
      <alignment vertical="center" wrapText="1"/>
    </xf>
    <xf numFmtId="0" fontId="66" fillId="0" borderId="0" xfId="60" applyFont="1" applyFill="1" applyAlignment="1" applyProtection="1">
      <alignment vertical="center" wrapText="1"/>
    </xf>
    <xf numFmtId="0" fontId="83" fillId="0" borderId="0" xfId="47" applyNumberFormat="1" applyFont="1" applyFill="1" applyBorder="1" applyAlignment="1">
      <alignment vertical="center"/>
    </xf>
    <xf numFmtId="0" fontId="43" fillId="0" borderId="0" xfId="47" applyNumberFormat="1" applyFill="1" applyBorder="1" applyAlignment="1">
      <alignment vertical="center"/>
    </xf>
    <xf numFmtId="0" fontId="5" fillId="0" borderId="6" xfId="49" applyNumberFormat="1" applyFont="1" applyFill="1" applyBorder="1" applyAlignment="1" applyProtection="1">
      <alignment horizontal="center" vertical="center" wrapText="1"/>
    </xf>
    <xf numFmtId="49" fontId="84" fillId="6" borderId="0" xfId="37" applyNumberFormat="1" applyFont="1" applyFill="1" applyBorder="1" applyAlignment="1" applyProtection="1">
      <alignment horizontal="center" vertical="center" wrapText="1"/>
    </xf>
    <xf numFmtId="0" fontId="84" fillId="0" borderId="0" xfId="49" applyNumberFormat="1" applyFont="1" applyFill="1" applyBorder="1" applyAlignment="1" applyProtection="1">
      <alignment horizontal="center" vertical="center" wrapText="1"/>
    </xf>
    <xf numFmtId="0" fontId="84" fillId="0" borderId="0" xfId="59" applyNumberFormat="1" applyFont="1" applyFill="1" applyBorder="1" applyAlignment="1" applyProtection="1">
      <alignment horizontal="center" vertical="center" wrapText="1"/>
    </xf>
    <xf numFmtId="0" fontId="84" fillId="0" borderId="0" xfId="47" applyNumberFormat="1" applyFont="1" applyFill="1" applyBorder="1" applyAlignment="1">
      <alignment horizontal="center" vertical="center"/>
    </xf>
    <xf numFmtId="0" fontId="5" fillId="0" borderId="6" xfId="60" applyNumberFormat="1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left" vertical="center" wrapText="1" indent="1"/>
    </xf>
    <xf numFmtId="0" fontId="5" fillId="0" borderId="6" xfId="60" applyNumberFormat="1" applyFont="1" applyFill="1" applyBorder="1" applyAlignment="1" applyProtection="1">
      <alignment vertical="center" wrapText="1"/>
    </xf>
    <xf numFmtId="0" fontId="85" fillId="0" borderId="0" xfId="47" applyNumberFormat="1" applyFont="1" applyFill="1" applyBorder="1" applyAlignment="1">
      <alignment vertical="center"/>
    </xf>
    <xf numFmtId="0" fontId="5" fillId="0" borderId="6" xfId="49" applyFont="1" applyFill="1" applyBorder="1" applyAlignment="1" applyProtection="1">
      <alignment horizontal="left" vertical="center" wrapText="1" indent="3"/>
    </xf>
    <xf numFmtId="0" fontId="5" fillId="0" borderId="6" xfId="49" applyFont="1" applyFill="1" applyBorder="1" applyAlignment="1" applyProtection="1">
      <alignment horizontal="left" vertical="center" wrapText="1" indent="4"/>
    </xf>
    <xf numFmtId="49" fontId="5" fillId="12" borderId="15" xfId="60" applyNumberFormat="1" applyFont="1" applyFill="1" applyBorder="1" applyAlignment="1" applyProtection="1">
      <alignment horizontal="center" vertical="center" wrapText="1"/>
    </xf>
    <xf numFmtId="0" fontId="5" fillId="12" borderId="7" xfId="59" applyNumberFormat="1" applyFont="1" applyFill="1" applyBorder="1" applyAlignment="1" applyProtection="1">
      <alignment horizontal="left" vertical="center" wrapText="1"/>
    </xf>
    <xf numFmtId="49" fontId="5" fillId="12" borderId="17" xfId="60" applyNumberFormat="1" applyFont="1" applyFill="1" applyBorder="1" applyAlignment="1" applyProtection="1">
      <alignment vertical="center" wrapText="1"/>
    </xf>
    <xf numFmtId="0" fontId="83" fillId="0" borderId="0" xfId="47" applyNumberFormat="1" applyFont="1" applyFill="1" applyBorder="1" applyAlignment="1" applyProtection="1">
      <alignment vertical="center"/>
    </xf>
    <xf numFmtId="0" fontId="43" fillId="0" borderId="0" xfId="47" applyNumberFormat="1" applyFill="1" applyBorder="1" applyAlignment="1" applyProtection="1">
      <alignment vertical="center"/>
    </xf>
    <xf numFmtId="49" fontId="5" fillId="0" borderId="0" xfId="60" applyNumberFormat="1" applyFont="1" applyFill="1" applyBorder="1" applyAlignment="1" applyProtection="1">
      <alignment horizontal="center" vertical="center" wrapText="1"/>
    </xf>
    <xf numFmtId="49" fontId="5" fillId="0" borderId="0" xfId="60" applyNumberFormat="1" applyFont="1" applyFill="1" applyBorder="1" applyAlignment="1" applyProtection="1">
      <alignment vertical="center" wrapText="1"/>
    </xf>
    <xf numFmtId="49" fontId="10" fillId="0" borderId="0" xfId="46" applyFont="1" applyBorder="1" applyProtection="1">
      <alignment vertical="top"/>
    </xf>
    <xf numFmtId="49" fontId="5" fillId="0" borderId="0" xfId="46" applyFont="1" applyBorder="1" applyProtection="1">
      <alignment vertical="top"/>
    </xf>
    <xf numFmtId="49" fontId="38" fillId="0" borderId="0" xfId="46" applyFont="1" applyBorder="1" applyAlignment="1" applyProtection="1">
      <alignment horizontal="center" vertical="center"/>
    </xf>
    <xf numFmtId="49" fontId="5" fillId="0" borderId="0" xfId="46" applyBorder="1" applyProtection="1">
      <alignment vertical="top"/>
    </xf>
    <xf numFmtId="0" fontId="5" fillId="6" borderId="0" xfId="46" applyNumberFormat="1" applyFont="1" applyFill="1" applyBorder="1" applyAlignment="1" applyProtection="1"/>
    <xf numFmtId="0" fontId="34" fillId="6" borderId="0" xfId="46" applyNumberFormat="1" applyFont="1" applyFill="1" applyBorder="1" applyAlignment="1" applyProtection="1">
      <alignment horizontal="center" vertical="center" wrapText="1"/>
    </xf>
    <xf numFmtId="0" fontId="10" fillId="6" borderId="0" xfId="46" applyNumberFormat="1" applyFont="1" applyFill="1" applyBorder="1" applyAlignment="1" applyProtection="1"/>
    <xf numFmtId="49" fontId="5" fillId="0" borderId="6" xfId="50" applyNumberFormat="1" applyFont="1" applyFill="1" applyBorder="1" applyAlignment="1" applyProtection="1">
      <alignment horizontal="center" vertical="center" wrapText="1"/>
    </xf>
    <xf numFmtId="49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77" fillId="11" borderId="6" xfId="34" applyNumberFormat="1" applyFill="1" applyBorder="1" applyAlignment="1" applyProtection="1">
      <alignment horizontal="left" vertical="center" wrapText="1"/>
      <protection locked="0"/>
    </xf>
    <xf numFmtId="0" fontId="5" fillId="12" borderId="15" xfId="60" applyFont="1" applyFill="1" applyBorder="1" applyAlignment="1" applyProtection="1">
      <alignment vertical="center" wrapText="1"/>
    </xf>
    <xf numFmtId="49" fontId="55" fillId="12" borderId="7" xfId="46" applyFont="1" applyFill="1" applyBorder="1" applyAlignment="1" applyProtection="1">
      <alignment horizontal="left" vertical="center"/>
    </xf>
    <xf numFmtId="49" fontId="29" fillId="12" borderId="7" xfId="46" applyFont="1" applyFill="1" applyBorder="1" applyAlignment="1" applyProtection="1">
      <alignment horizontal="center" vertical="top"/>
    </xf>
    <xf numFmtId="49" fontId="29" fillId="12" borderId="17" xfId="46" applyFont="1" applyFill="1" applyBorder="1" applyAlignment="1" applyProtection="1">
      <alignment horizontal="center" vertical="top"/>
    </xf>
    <xf numFmtId="0" fontId="5" fillId="6" borderId="24" xfId="53" applyFont="1" applyFill="1" applyBorder="1" applyAlignment="1" applyProtection="1">
      <alignment horizontal="center" vertical="center"/>
    </xf>
    <xf numFmtId="49" fontId="5" fillId="0" borderId="24" xfId="53" applyNumberFormat="1" applyFont="1" applyFill="1" applyBorder="1" applyAlignment="1" applyProtection="1">
      <alignment horizontal="left" vertical="center" wrapText="1"/>
    </xf>
    <xf numFmtId="49" fontId="7" fillId="12" borderId="15" xfId="46" applyFont="1" applyFill="1" applyBorder="1" applyAlignment="1" applyProtection="1">
      <alignment horizontal="center" vertical="center"/>
    </xf>
    <xf numFmtId="49" fontId="55" fillId="12" borderId="17" xfId="46" applyFont="1" applyFill="1" applyBorder="1" applyAlignment="1" applyProtection="1">
      <alignment horizontal="left" vertical="center"/>
    </xf>
    <xf numFmtId="49" fontId="8" fillId="0" borderId="0" xfId="46" applyFont="1" applyBorder="1" applyAlignment="1" applyProtection="1">
      <alignment horizontal="right" vertical="top"/>
    </xf>
    <xf numFmtId="49" fontId="8" fillId="0" borderId="0" xfId="46" applyFont="1" applyAlignment="1">
      <alignment vertical="top"/>
    </xf>
    <xf numFmtId="0" fontId="5" fillId="0" borderId="6" xfId="47" applyNumberFormat="1" applyFont="1" applyFill="1" applyBorder="1" applyAlignment="1">
      <alignment horizontal="center" vertical="center"/>
    </xf>
    <xf numFmtId="49" fontId="5" fillId="0" borderId="0" xfId="58" applyNumberFormat="1" applyFont="1" applyFill="1" applyBorder="1" applyAlignment="1" applyProtection="1">
      <alignment horizontal="center" vertical="center" wrapText="1"/>
    </xf>
    <xf numFmtId="0" fontId="7" fillId="9" borderId="25" xfId="59" applyFont="1" applyFill="1" applyBorder="1" applyAlignment="1" applyProtection="1">
      <alignment horizontal="center" vertical="center" wrapText="1"/>
    </xf>
    <xf numFmtId="0" fontId="5" fillId="0" borderId="17" xfId="59" applyFont="1" applyBorder="1" applyAlignment="1" applyProtection="1">
      <alignment horizontal="left" vertical="center"/>
    </xf>
    <xf numFmtId="49" fontId="0" fillId="9" borderId="6" xfId="0" applyNumberFormat="1" applyFont="1" applyFill="1" applyBorder="1" applyAlignment="1" applyProtection="1">
      <alignment horizontal="center" vertical="top" wrapText="1"/>
    </xf>
    <xf numFmtId="49" fontId="0" fillId="0" borderId="6" xfId="0" applyNumberFormat="1" applyFont="1" applyFill="1" applyBorder="1" applyAlignment="1" applyProtection="1">
      <alignment horizontal="left" vertical="top" wrapText="1"/>
    </xf>
    <xf numFmtId="14" fontId="65" fillId="6" borderId="0" xfId="58" applyNumberFormat="1" applyFont="1" applyFill="1" applyBorder="1" applyAlignment="1" applyProtection="1">
      <alignment horizontal="center" vertical="center" wrapText="1"/>
    </xf>
    <xf numFmtId="0" fontId="65" fillId="0" borderId="0" xfId="58" applyFont="1" applyFill="1" applyAlignment="1" applyProtection="1">
      <alignment horizontal="left" vertical="center" wrapText="1"/>
    </xf>
    <xf numFmtId="0" fontId="67" fillId="0" borderId="0" xfId="58" applyFont="1" applyAlignment="1" applyProtection="1">
      <alignment vertical="center" wrapText="1"/>
    </xf>
    <xf numFmtId="0" fontId="65" fillId="6" borderId="0" xfId="58" applyNumberFormat="1" applyFont="1" applyFill="1" applyBorder="1" applyAlignment="1" applyProtection="1">
      <alignment horizontal="center" vertical="center" wrapText="1"/>
    </xf>
    <xf numFmtId="0" fontId="68" fillId="6" borderId="0" xfId="58" applyFont="1" applyFill="1" applyBorder="1" applyAlignment="1" applyProtection="1">
      <alignment horizontal="right" vertical="center" wrapText="1" indent="1"/>
    </xf>
    <xf numFmtId="0" fontId="68" fillId="6" borderId="0" xfId="58" applyFont="1" applyFill="1" applyBorder="1" applyAlignment="1" applyProtection="1">
      <alignment horizontal="center" vertical="center" wrapText="1"/>
    </xf>
    <xf numFmtId="0" fontId="68" fillId="0" borderId="0" xfId="58" applyFont="1" applyAlignment="1" applyProtection="1">
      <alignment vertical="center" wrapText="1"/>
    </xf>
    <xf numFmtId="0" fontId="83" fillId="0" borderId="0" xfId="58" applyFont="1" applyAlignment="1" applyProtection="1">
      <alignment horizontal="center" vertical="center" wrapText="1"/>
    </xf>
    <xf numFmtId="0" fontId="65" fillId="0" borderId="0" xfId="58" applyFont="1" applyFill="1" applyAlignment="1" applyProtection="1">
      <alignment vertical="center" wrapText="1"/>
    </xf>
    <xf numFmtId="0" fontId="68" fillId="6" borderId="0" xfId="58" applyFont="1" applyFill="1" applyBorder="1" applyAlignment="1" applyProtection="1">
      <alignment vertical="center" wrapText="1"/>
    </xf>
    <xf numFmtId="0" fontId="69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vertical="center" wrapText="1"/>
    </xf>
    <xf numFmtId="0" fontId="64" fillId="6" borderId="0" xfId="58" applyFont="1" applyFill="1" applyBorder="1" applyAlignment="1" applyProtection="1">
      <alignment horizontal="center" vertical="center" wrapText="1"/>
    </xf>
    <xf numFmtId="14" fontId="64" fillId="6" borderId="0" xfId="58" applyNumberFormat="1" applyFont="1" applyFill="1" applyBorder="1" applyAlignment="1" applyProtection="1">
      <alignment horizontal="center" vertical="center" wrapText="1"/>
    </xf>
    <xf numFmtId="0" fontId="70" fillId="0" borderId="0" xfId="58" applyFont="1" applyFill="1" applyBorder="1" applyAlignment="1" applyProtection="1">
      <alignment vertical="center" wrapText="1"/>
    </xf>
    <xf numFmtId="0" fontId="70" fillId="0" borderId="0" xfId="58" applyFont="1" applyFill="1" applyAlignment="1" applyProtection="1">
      <alignment horizontal="left" vertical="center" wrapText="1"/>
    </xf>
    <xf numFmtId="0" fontId="71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vertical="center" wrapText="1"/>
    </xf>
    <xf numFmtId="0" fontId="72" fillId="0" borderId="0" xfId="58" applyFont="1" applyAlignment="1" applyProtection="1">
      <alignment vertical="center" wrapText="1"/>
    </xf>
    <xf numFmtId="0" fontId="72" fillId="6" borderId="0" xfId="58" applyFont="1" applyFill="1" applyBorder="1" applyAlignment="1" applyProtection="1">
      <alignment horizontal="center" vertical="center" wrapText="1"/>
    </xf>
    <xf numFmtId="0" fontId="86" fillId="0" borderId="0" xfId="58" applyFont="1" applyAlignment="1" applyProtection="1">
      <alignment horizontal="center" vertical="center" wrapText="1"/>
    </xf>
    <xf numFmtId="49" fontId="70" fillId="0" borderId="0" xfId="58" applyNumberFormat="1" applyFont="1" applyFill="1" applyBorder="1" applyAlignment="1" applyProtection="1">
      <alignment horizontal="left" vertical="center" wrapText="1"/>
    </xf>
    <xf numFmtId="49" fontId="72" fillId="6" borderId="0" xfId="58" applyNumberFormat="1" applyFont="1" applyFill="1" applyBorder="1" applyAlignment="1" applyProtection="1">
      <alignment horizontal="center" vertical="center" wrapText="1"/>
    </xf>
    <xf numFmtId="49" fontId="72" fillId="6" borderId="0" xfId="58" applyNumberFormat="1" applyFont="1" applyFill="1" applyBorder="1" applyAlignment="1" applyProtection="1">
      <alignment horizontal="right" vertical="center" wrapText="1" indent="1"/>
    </xf>
    <xf numFmtId="14" fontId="70" fillId="6" borderId="0" xfId="58" applyNumberFormat="1" applyFont="1" applyFill="1" applyBorder="1" applyAlignment="1" applyProtection="1">
      <alignment horizontal="center" vertical="center" wrapText="1"/>
    </xf>
    <xf numFmtId="0" fontId="70" fillId="6" borderId="0" xfId="58" applyNumberFormat="1" applyFont="1" applyFill="1" applyBorder="1" applyAlignment="1" applyProtection="1">
      <alignment horizontal="center" vertical="center" wrapText="1"/>
    </xf>
    <xf numFmtId="0" fontId="72" fillId="6" borderId="0" xfId="58" applyFont="1" applyFill="1" applyBorder="1" applyAlignment="1" applyProtection="1">
      <alignment horizontal="right" vertical="center" wrapText="1" indent="1"/>
    </xf>
    <xf numFmtId="0" fontId="70" fillId="0" borderId="0" xfId="58" applyFont="1" applyFill="1" applyAlignment="1" applyProtection="1">
      <alignment vertical="center" wrapText="1"/>
    </xf>
    <xf numFmtId="0" fontId="73" fillId="6" borderId="0" xfId="58" applyFont="1" applyFill="1" applyBorder="1" applyAlignment="1" applyProtection="1">
      <alignment horizontal="center" vertical="center" wrapText="1"/>
    </xf>
    <xf numFmtId="0" fontId="74" fillId="6" borderId="0" xfId="58" applyFont="1" applyFill="1" applyBorder="1" applyAlignment="1" applyProtection="1">
      <alignment vertical="center" wrapText="1"/>
    </xf>
    <xf numFmtId="0" fontId="65" fillId="0" borderId="0" xfId="58" applyFont="1" applyFill="1" applyBorder="1" applyAlignment="1" applyProtection="1">
      <alignment vertical="center" wrapText="1"/>
    </xf>
    <xf numFmtId="49" fontId="5" fillId="10" borderId="6" xfId="59" applyNumberFormat="1" applyFont="1" applyFill="1" applyBorder="1" applyAlignment="1" applyProtection="1">
      <alignment horizontal="left" vertical="center" wrapText="1"/>
    </xf>
    <xf numFmtId="0" fontId="0" fillId="8" borderId="6" xfId="58" applyFont="1" applyFill="1" applyBorder="1" applyAlignment="1" applyProtection="1">
      <alignment horizontal="left" vertical="center" indent="1"/>
    </xf>
    <xf numFmtId="0" fontId="72" fillId="6" borderId="0" xfId="58" applyNumberFormat="1" applyFont="1" applyFill="1" applyBorder="1" applyAlignment="1" applyProtection="1">
      <alignment horizontal="left" vertical="center" wrapText="1" indent="1"/>
    </xf>
    <xf numFmtId="49" fontId="5" fillId="10" borderId="6" xfId="59" applyNumberFormat="1" applyFont="1" applyFill="1" applyBorder="1" applyAlignment="1" applyProtection="1">
      <alignment horizontal="left" vertical="center" wrapText="1" indent="1"/>
    </xf>
    <xf numFmtId="0" fontId="5" fillId="11" borderId="6" xfId="58" applyNumberFormat="1" applyFont="1" applyFill="1" applyBorder="1" applyAlignment="1" applyProtection="1">
      <alignment horizontal="left" vertical="center" wrapText="1" indent="1"/>
      <protection locked="0"/>
    </xf>
    <xf numFmtId="14" fontId="68" fillId="0" borderId="0" xfId="59" applyNumberFormat="1" applyFont="1" applyFill="1" applyBorder="1" applyAlignment="1" applyProtection="1">
      <alignment horizontal="left" vertical="center" wrapText="1" indent="1"/>
    </xf>
    <xf numFmtId="49" fontId="68" fillId="0" borderId="0" xfId="58" applyNumberFormat="1" applyFont="1" applyFill="1" applyBorder="1" applyAlignment="1" applyProtection="1">
      <alignment horizontal="left" vertical="center" wrapText="1" indent="1"/>
    </xf>
    <xf numFmtId="0" fontId="68" fillId="6" borderId="0" xfId="58" applyNumberFormat="1" applyFont="1" applyFill="1" applyBorder="1" applyAlignment="1" applyProtection="1">
      <alignment horizontal="left" vertical="center" wrapText="1" indent="1"/>
    </xf>
    <xf numFmtId="0" fontId="68" fillId="0" borderId="0" xfId="59" applyNumberFormat="1" applyFont="1" applyFill="1" applyBorder="1" applyAlignment="1" applyProtection="1">
      <alignment horizontal="left" vertical="center" wrapText="1" indent="1"/>
    </xf>
    <xf numFmtId="0" fontId="68" fillId="6" borderId="0" xfId="58" applyFont="1" applyFill="1" applyBorder="1" applyAlignment="1" applyProtection="1">
      <alignment horizontal="left" vertical="center" wrapText="1" indent="1"/>
    </xf>
    <xf numFmtId="0" fontId="5" fillId="6" borderId="0" xfId="58" applyNumberFormat="1" applyFont="1" applyFill="1" applyBorder="1" applyAlignment="1" applyProtection="1">
      <alignment horizontal="left" vertical="center" wrapText="1" indent="1"/>
    </xf>
    <xf numFmtId="49" fontId="5" fillId="8" borderId="6" xfId="58" applyNumberFormat="1" applyFont="1" applyFill="1" applyBorder="1" applyAlignment="1" applyProtection="1">
      <alignment horizontal="left" vertical="center" wrapText="1" indent="1"/>
    </xf>
    <xf numFmtId="49" fontId="5" fillId="0" borderId="6" xfId="58" applyNumberFormat="1" applyFont="1" applyFill="1" applyBorder="1" applyAlignment="1" applyProtection="1">
      <alignment horizontal="left" vertical="center" wrapText="1" indent="1"/>
    </xf>
    <xf numFmtId="49" fontId="72" fillId="0" borderId="23" xfId="58" applyNumberFormat="1" applyFont="1" applyFill="1" applyBorder="1" applyAlignment="1" applyProtection="1">
      <alignment horizontal="left" vertical="center" wrapText="1" indent="1"/>
    </xf>
    <xf numFmtId="0" fontId="23" fillId="0" borderId="0" xfId="58" applyNumberFormat="1" applyFont="1" applyFill="1" applyBorder="1" applyAlignment="1" applyProtection="1">
      <alignment horizontal="left" vertical="top" wrapText="1" indent="1"/>
    </xf>
    <xf numFmtId="0" fontId="72" fillId="6" borderId="0" xfId="58" applyFont="1" applyFill="1" applyBorder="1" applyAlignment="1" applyProtection="1">
      <alignment horizontal="left" vertical="center" wrapText="1" indent="1"/>
    </xf>
    <xf numFmtId="0" fontId="5" fillId="6" borderId="0" xfId="57" applyFont="1" applyFill="1" applyBorder="1" applyAlignment="1" applyProtection="1">
      <alignment horizontal="center" vertical="top" wrapText="1"/>
    </xf>
    <xf numFmtId="0" fontId="0" fillId="8" borderId="6" xfId="57" applyNumberFormat="1" applyFont="1" applyFill="1" applyBorder="1" applyAlignment="1" applyProtection="1">
      <alignment horizontal="left" vertical="center" wrapText="1"/>
    </xf>
    <xf numFmtId="49" fontId="0" fillId="11" borderId="6" xfId="57" applyNumberFormat="1" applyFont="1" applyFill="1" applyBorder="1" applyAlignment="1" applyProtection="1">
      <alignment horizontal="left" vertical="center" wrapText="1"/>
      <protection locked="0"/>
    </xf>
    <xf numFmtId="49" fontId="0" fillId="11" borderId="6" xfId="59" applyNumberFormat="1" applyFont="1" applyFill="1" applyBorder="1" applyAlignment="1" applyProtection="1">
      <alignment horizontal="left" vertical="center" wrapText="1"/>
      <protection locked="0"/>
    </xf>
    <xf numFmtId="0" fontId="5" fillId="6" borderId="24" xfId="57" applyFont="1" applyFill="1" applyBorder="1" applyAlignment="1" applyProtection="1">
      <alignment vertical="top" wrapText="1"/>
    </xf>
    <xf numFmtId="0" fontId="43" fillId="0" borderId="0" xfId="43" applyNumberFormat="1">
      <alignment vertical="top"/>
    </xf>
    <xf numFmtId="49" fontId="43" fillId="0" borderId="0" xfId="43">
      <alignment vertical="top"/>
    </xf>
    <xf numFmtId="0" fontId="64" fillId="0" borderId="0" xfId="57" applyFont="1" applyFill="1" applyBorder="1" applyAlignment="1" applyProtection="1">
      <alignment vertical="center"/>
    </xf>
    <xf numFmtId="0" fontId="64" fillId="0" borderId="0" xfId="36" applyFont="1" applyFill="1" applyBorder="1" applyAlignment="1" applyProtection="1">
      <alignment horizontal="center" vertical="center" wrapText="1"/>
    </xf>
    <xf numFmtId="0" fontId="64" fillId="0" borderId="0" xfId="53" applyFont="1" applyProtection="1"/>
    <xf numFmtId="49" fontId="55" fillId="15" borderId="36" xfId="0" applyFont="1" applyFill="1" applyBorder="1" applyAlignment="1" applyProtection="1">
      <alignment horizontal="left" vertical="center"/>
    </xf>
    <xf numFmtId="0" fontId="18" fillId="0" borderId="0" xfId="36" applyFont="1" applyFill="1" applyBorder="1" applyAlignment="1" applyProtection="1">
      <alignment vertical="center" wrapText="1"/>
    </xf>
    <xf numFmtId="0" fontId="64" fillId="0" borderId="0" xfId="36" applyFont="1" applyFill="1" applyBorder="1" applyAlignment="1" applyProtection="1">
      <alignment vertical="center" wrapText="1"/>
    </xf>
    <xf numFmtId="0" fontId="64" fillId="0" borderId="0" xfId="53" applyFont="1"/>
    <xf numFmtId="0" fontId="62" fillId="0" borderId="0" xfId="53" applyFont="1"/>
    <xf numFmtId="0" fontId="5" fillId="0" borderId="6" xfId="60" applyFont="1" applyFill="1" applyBorder="1" applyAlignment="1" applyProtection="1">
      <alignment horizontal="center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vertical="center" wrapText="1"/>
    </xf>
    <xf numFmtId="0" fontId="36" fillId="0" borderId="6" xfId="60" applyFont="1" applyFill="1" applyBorder="1" applyAlignment="1" applyProtection="1">
      <alignment vertical="center" wrapText="1"/>
    </xf>
    <xf numFmtId="49" fontId="32" fillId="6" borderId="7" xfId="37" applyNumberFormat="1" applyFont="1" applyFill="1" applyBorder="1" applyAlignment="1" applyProtection="1">
      <alignment horizontal="center" vertical="center" wrapText="1"/>
    </xf>
    <xf numFmtId="0" fontId="38" fillId="12" borderId="15" xfId="60" applyFont="1" applyFill="1" applyBorder="1" applyAlignment="1" applyProtection="1">
      <alignment horizontal="center" vertical="center" wrapText="1"/>
    </xf>
    <xf numFmtId="0" fontId="5" fillId="12" borderId="7" xfId="60" applyFont="1" applyFill="1" applyBorder="1" applyAlignment="1" applyProtection="1">
      <alignment horizontal="center" vertical="center" wrapText="1"/>
    </xf>
    <xf numFmtId="14" fontId="5" fillId="12" borderId="7" xfId="59" applyNumberFormat="1" applyFont="1" applyFill="1" applyBorder="1" applyAlignment="1" applyProtection="1">
      <alignment horizontal="center" vertical="center" wrapText="1"/>
    </xf>
    <xf numFmtId="49" fontId="5" fillId="12" borderId="7" xfId="60" applyNumberFormat="1" applyFont="1" applyFill="1" applyBorder="1" applyAlignment="1" applyProtection="1">
      <alignment horizontal="center" vertical="center" wrapText="1"/>
    </xf>
    <xf numFmtId="14" fontId="47" fillId="12" borderId="7" xfId="59" applyNumberFormat="1" applyFont="1" applyFill="1" applyBorder="1" applyAlignment="1" applyProtection="1">
      <alignment horizontal="center" vertical="center" wrapText="1"/>
    </xf>
    <xf numFmtId="49" fontId="77" fillId="12" borderId="7" xfId="31" applyNumberFormat="1" applyFill="1" applyBorder="1" applyAlignment="1" applyProtection="1">
      <alignment horizontal="left" vertical="center" wrapText="1"/>
    </xf>
    <xf numFmtId="49" fontId="0" fillId="12" borderId="17" xfId="60" applyNumberFormat="1" applyFont="1" applyFill="1" applyBorder="1" applyAlignment="1" applyProtection="1">
      <alignment horizontal="center" vertical="center" wrapText="1"/>
    </xf>
    <xf numFmtId="0" fontId="5" fillId="0" borderId="6" xfId="59" applyNumberFormat="1" applyFont="1" applyFill="1" applyBorder="1" applyAlignment="1" applyProtection="1">
      <alignment horizontal="left" vertical="center" wrapText="1"/>
    </xf>
    <xf numFmtId="49" fontId="7" fillId="12" borderId="17" xfId="0" applyFont="1" applyFill="1" applyBorder="1" applyAlignment="1" applyProtection="1">
      <alignment horizontal="center" vertical="center"/>
    </xf>
    <xf numFmtId="0" fontId="83" fillId="0" borderId="0" xfId="60" applyFont="1" applyFill="1" applyAlignment="1" applyProtection="1">
      <alignment horizontal="center" vertical="center" wrapText="1"/>
    </xf>
    <xf numFmtId="14" fontId="5" fillId="8" borderId="6" xfId="59" applyNumberFormat="1" applyFont="1" applyFill="1" applyBorder="1" applyAlignment="1" applyProtection="1">
      <alignment horizontal="left" vertical="center" wrapText="1"/>
    </xf>
    <xf numFmtId="49" fontId="5" fillId="8" borderId="6" xfId="60" applyNumberFormat="1" applyFont="1" applyFill="1" applyBorder="1" applyAlignment="1" applyProtection="1">
      <alignment horizontal="left" vertical="center" wrapText="1"/>
    </xf>
    <xf numFmtId="0" fontId="61" fillId="0" borderId="0" xfId="58" applyFont="1" applyFill="1" applyAlignment="1" applyProtection="1">
      <alignment vertical="center" wrapText="1"/>
    </xf>
    <xf numFmtId="0" fontId="61" fillId="0" borderId="0" xfId="58" applyFont="1" applyFill="1" applyAlignment="1" applyProtection="1">
      <alignment horizontal="left" vertical="center" wrapText="1"/>
    </xf>
    <xf numFmtId="0" fontId="75" fillId="0" borderId="0" xfId="58" applyFont="1" applyAlignment="1" applyProtection="1">
      <alignment vertical="center" wrapText="1"/>
    </xf>
    <xf numFmtId="0" fontId="62" fillId="6" borderId="0" xfId="58" applyFont="1" applyFill="1" applyBorder="1" applyAlignment="1" applyProtection="1">
      <alignment vertical="center" wrapText="1"/>
    </xf>
    <xf numFmtId="0" fontId="62" fillId="6" borderId="0" xfId="58" applyFont="1" applyFill="1" applyBorder="1" applyAlignment="1" applyProtection="1">
      <alignment horizontal="right" vertical="center" wrapText="1" indent="1"/>
    </xf>
    <xf numFmtId="49" fontId="62" fillId="0" borderId="0" xfId="59" applyNumberFormat="1" applyFont="1" applyFill="1" applyBorder="1" applyAlignment="1" applyProtection="1">
      <alignment horizontal="left" vertical="center" wrapText="1" indent="1"/>
    </xf>
    <xf numFmtId="0" fontId="62" fillId="0" borderId="0" xfId="58" applyFont="1" applyAlignment="1" applyProtection="1">
      <alignment vertical="center" wrapText="1"/>
    </xf>
    <xf numFmtId="0" fontId="87" fillId="0" borderId="0" xfId="58" applyFont="1" applyAlignment="1" applyProtection="1">
      <alignment horizontal="center" vertical="center" wrapText="1"/>
    </xf>
    <xf numFmtId="0" fontId="62" fillId="0" borderId="0" xfId="58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left" vertical="center" wrapText="1" indent="1"/>
    </xf>
    <xf numFmtId="0" fontId="0" fillId="8" borderId="6" xfId="58" applyNumberFormat="1" applyFont="1" applyFill="1" applyBorder="1" applyAlignment="1" applyProtection="1">
      <alignment horizontal="left" vertical="center" wrapText="1" indent="1"/>
    </xf>
    <xf numFmtId="0" fontId="5" fillId="8" borderId="6" xfId="58" applyNumberFormat="1" applyFont="1" applyFill="1" applyBorder="1" applyAlignment="1" applyProtection="1">
      <alignment horizontal="left" vertical="center" wrapText="1" indent="1"/>
    </xf>
    <xf numFmtId="0" fontId="63" fillId="0" borderId="0" xfId="60" applyFont="1" applyFill="1" applyAlignment="1" applyProtection="1">
      <alignment horizontal="center" vertical="center" wrapText="1"/>
    </xf>
    <xf numFmtId="0" fontId="62" fillId="6" borderId="0" xfId="53" applyFont="1" applyFill="1" applyBorder="1" applyProtection="1"/>
    <xf numFmtId="0" fontId="62" fillId="0" borderId="0" xfId="53" applyFont="1" applyProtection="1"/>
    <xf numFmtId="0" fontId="63" fillId="6" borderId="0" xfId="53" applyFont="1" applyFill="1" applyBorder="1" applyAlignment="1" applyProtection="1">
      <alignment horizontal="center" vertical="center"/>
    </xf>
    <xf numFmtId="0" fontId="8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85" fillId="0" borderId="0" xfId="0" applyNumberFormat="1" applyFont="1" applyFill="1" applyBorder="1" applyAlignment="1">
      <alignment vertical="center"/>
    </xf>
    <xf numFmtId="49" fontId="5" fillId="12" borderId="26" xfId="60" applyNumberFormat="1" applyFont="1" applyFill="1" applyBorder="1" applyAlignment="1" applyProtection="1">
      <alignment horizontal="center" vertical="center" wrapText="1"/>
    </xf>
    <xf numFmtId="0" fontId="5" fillId="12" borderId="28" xfId="59" applyNumberFormat="1" applyFont="1" applyFill="1" applyBorder="1" applyAlignment="1" applyProtection="1">
      <alignment horizontal="left" vertical="center" wrapText="1"/>
    </xf>
    <xf numFmtId="49" fontId="55" fillId="12" borderId="7" xfId="0" applyFont="1" applyFill="1" applyBorder="1" applyAlignment="1" applyProtection="1">
      <alignment horizontal="left" vertical="center" indent="2"/>
    </xf>
    <xf numFmtId="0" fontId="0" fillId="6" borderId="15" xfId="57" applyFont="1" applyFill="1" applyBorder="1" applyAlignment="1" applyProtection="1">
      <alignment horizontal="left" vertical="center" wrapText="1" indent="1"/>
    </xf>
    <xf numFmtId="49" fontId="5" fillId="10" borderId="24" xfId="59" applyNumberFormat="1" applyFont="1" applyFill="1" applyBorder="1" applyAlignment="1" applyProtection="1">
      <alignment horizontal="left" vertical="center" wrapText="1"/>
    </xf>
    <xf numFmtId="0" fontId="0" fillId="12" borderId="17" xfId="57" applyFont="1" applyFill="1" applyBorder="1" applyAlignment="1" applyProtection="1">
      <alignment vertical="top" wrapText="1"/>
    </xf>
    <xf numFmtId="0" fontId="88" fillId="6" borderId="0" xfId="57" applyFont="1" applyFill="1" applyBorder="1" applyAlignment="1" applyProtection="1">
      <alignment vertical="center"/>
    </xf>
    <xf numFmtId="0" fontId="83" fillId="0" borderId="0" xfId="0" applyNumberFormat="1" applyFont="1" applyFill="1" applyBorder="1" applyAlignment="1">
      <alignment horizontal="center" vertical="center"/>
    </xf>
    <xf numFmtId="0" fontId="0" fillId="0" borderId="6" xfId="60" applyNumberFormat="1" applyFont="1" applyFill="1" applyBorder="1" applyAlignment="1" applyProtection="1">
      <alignment vertical="center" wrapText="1"/>
    </xf>
    <xf numFmtId="3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5" fillId="0" borderId="18" xfId="0" applyNumberFormat="1" applyFont="1" applyBorder="1" applyProtection="1">
      <alignment vertical="top"/>
    </xf>
    <xf numFmtId="49" fontId="5" fillId="0" borderId="18" xfId="0" applyNumberFormat="1" applyFont="1" applyBorder="1" applyAlignment="1" applyProtection="1">
      <alignment vertical="top" wrapText="1"/>
    </xf>
    <xf numFmtId="49" fontId="0" fillId="0" borderId="18" xfId="0" applyNumberFormat="1" applyFon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/>
    </xf>
    <xf numFmtId="49" fontId="0" fillId="0" borderId="6" xfId="0" applyNumberFormat="1" applyFont="1" applyBorder="1" applyProtection="1">
      <alignment vertical="top"/>
    </xf>
    <xf numFmtId="49" fontId="0" fillId="0" borderId="17" xfId="0" applyNumberFormat="1" applyFont="1" applyBorder="1" applyProtection="1">
      <alignment vertical="top"/>
    </xf>
    <xf numFmtId="49" fontId="0" fillId="0" borderId="6" xfId="0" applyFont="1" applyBorder="1" applyProtection="1">
      <alignment vertical="top"/>
    </xf>
    <xf numFmtId="49" fontId="0" fillId="0" borderId="38" xfId="0" applyNumberFormat="1" applyFont="1" applyBorder="1" applyAlignment="1" applyProtection="1">
      <alignment vertical="top" wrapText="1"/>
    </xf>
    <xf numFmtId="49" fontId="5" fillId="0" borderId="0" xfId="44" applyFont="1">
      <alignment vertical="top"/>
    </xf>
    <xf numFmtId="49" fontId="38" fillId="0" borderId="0" xfId="44" applyFont="1" applyAlignment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left" vertical="center" wrapText="1"/>
      <protection locked="0"/>
    </xf>
    <xf numFmtId="49" fontId="5" fillId="0" borderId="0" xfId="44">
      <alignment vertical="top"/>
    </xf>
    <xf numFmtId="0" fontId="83" fillId="0" borderId="0" xfId="44" applyNumberFormat="1" applyFont="1">
      <alignment vertical="top"/>
    </xf>
    <xf numFmtId="49" fontId="83" fillId="0" borderId="0" xfId="44" applyNumberFormat="1" applyFont="1">
      <alignment vertical="top"/>
    </xf>
    <xf numFmtId="49" fontId="64" fillId="0" borderId="0" xfId="0" applyFont="1">
      <alignment vertical="top"/>
    </xf>
    <xf numFmtId="49" fontId="64" fillId="0" borderId="0" xfId="44" applyFont="1">
      <alignment vertical="top"/>
    </xf>
    <xf numFmtId="0" fontId="5" fillId="0" borderId="0" xfId="49" applyFont="1" applyFill="1" applyBorder="1" applyAlignment="1" applyProtection="1">
      <alignment horizontal="left" vertical="center" wrapText="1" indent="2"/>
    </xf>
    <xf numFmtId="0" fontId="5" fillId="0" borderId="0" xfId="59" applyNumberFormat="1" applyFont="1" applyFill="1" applyBorder="1" applyAlignment="1" applyProtection="1">
      <alignment horizontal="left" vertical="center" wrapText="1"/>
    </xf>
    <xf numFmtId="0" fontId="91" fillId="0" borderId="0" xfId="60" applyFont="1" applyFill="1" applyAlignment="1" applyProtection="1">
      <alignment vertical="center"/>
    </xf>
    <xf numFmtId="0" fontId="91" fillId="0" borderId="0" xfId="47" applyNumberFormat="1" applyFont="1" applyFill="1" applyBorder="1" applyAlignment="1">
      <alignment vertical="center"/>
    </xf>
    <xf numFmtId="0" fontId="91" fillId="0" borderId="0" xfId="47" applyNumberFormat="1" applyFont="1" applyFill="1" applyBorder="1" applyAlignment="1" applyProtection="1">
      <alignment vertical="center"/>
    </xf>
    <xf numFmtId="49" fontId="0" fillId="0" borderId="33" xfId="0" applyNumberFormat="1" applyFont="1" applyBorder="1" applyProtection="1">
      <alignment vertical="top"/>
    </xf>
    <xf numFmtId="49" fontId="0" fillId="0" borderId="33" xfId="0" applyNumberFormat="1" applyBorder="1" applyProtection="1">
      <alignment vertical="top"/>
    </xf>
    <xf numFmtId="0" fontId="7" fillId="9" borderId="6" xfId="0" applyNumberFormat="1" applyFont="1" applyFill="1" applyBorder="1" applyAlignment="1" applyProtection="1">
      <alignment horizontal="center" vertical="top" wrapText="1"/>
    </xf>
    <xf numFmtId="0" fontId="68" fillId="0" borderId="0" xfId="60" applyFont="1" applyFill="1" applyAlignment="1" applyProtection="1">
      <alignment vertical="center" wrapText="1"/>
    </xf>
    <xf numFmtId="49" fontId="68" fillId="0" borderId="6" xfId="60" applyNumberFormat="1" applyFont="1" applyFill="1" applyBorder="1" applyAlignment="1" applyProtection="1">
      <alignment horizontal="left" vertical="center" wrapText="1"/>
    </xf>
    <xf numFmtId="0" fontId="76" fillId="6" borderId="0" xfId="60" applyFont="1" applyFill="1" applyBorder="1" applyAlignment="1" applyProtection="1">
      <alignment horizontal="center" vertical="center" wrapText="1"/>
    </xf>
    <xf numFmtId="0" fontId="0" fillId="0" borderId="0" xfId="60" applyFont="1" applyFill="1" applyAlignment="1" applyProtection="1">
      <alignment vertical="center" wrapText="1"/>
    </xf>
    <xf numFmtId="49" fontId="0" fillId="0" borderId="6" xfId="60" applyNumberFormat="1" applyFont="1" applyFill="1" applyBorder="1" applyAlignment="1" applyProtection="1">
      <alignment vertical="top" wrapText="1"/>
    </xf>
    <xf numFmtId="49" fontId="68" fillId="0" borderId="24" xfId="60" applyNumberFormat="1" applyFont="1" applyFill="1" applyBorder="1" applyAlignment="1" applyProtection="1">
      <alignment horizontal="left" vertical="center" wrapText="1"/>
    </xf>
    <xf numFmtId="49" fontId="7" fillId="12" borderId="22" xfId="0" applyFont="1" applyFill="1" applyBorder="1" applyAlignment="1" applyProtection="1">
      <alignment horizontal="center" vertical="center"/>
    </xf>
    <xf numFmtId="49" fontId="55" fillId="12" borderId="23" xfId="0" applyFont="1" applyFill="1" applyBorder="1" applyAlignment="1" applyProtection="1">
      <alignment vertical="center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49" fontId="0" fillId="0" borderId="0" xfId="0">
      <alignment vertical="top"/>
    </xf>
    <xf numFmtId="49" fontId="0" fillId="11" borderId="6" xfId="57" applyNumberFormat="1" applyFont="1" applyFill="1" applyBorder="1" applyAlignment="1" applyProtection="1">
      <alignment horizontal="left" vertical="center" wrapText="1" indent="1"/>
      <protection locked="0"/>
    </xf>
    <xf numFmtId="49" fontId="55" fillId="12" borderId="7" xfId="47" applyFont="1" applyFill="1" applyBorder="1" applyAlignment="1" applyProtection="1">
      <alignment horizontal="left" vertical="center" indent="1"/>
    </xf>
    <xf numFmtId="49" fontId="55" fillId="12" borderId="27" xfId="0" applyFont="1" applyFill="1" applyBorder="1" applyAlignment="1" applyProtection="1">
      <alignment horizontal="left" vertical="center" indent="4"/>
    </xf>
    <xf numFmtId="49" fontId="55" fillId="12" borderId="7" xfId="0" applyFont="1" applyFill="1" applyBorder="1" applyAlignment="1" applyProtection="1">
      <alignment horizontal="left" vertical="center" indent="3"/>
    </xf>
    <xf numFmtId="0" fontId="14" fillId="0" borderId="0" xfId="52" applyFont="1" applyFill="1" applyBorder="1" applyAlignment="1" applyProtection="1">
      <alignment wrapText="1"/>
    </xf>
    <xf numFmtId="0" fontId="89" fillId="0" borderId="0" xfId="31" applyFont="1" applyFill="1" applyBorder="1" applyAlignment="1" applyProtection="1">
      <alignment vertical="center" wrapText="1"/>
    </xf>
    <xf numFmtId="49" fontId="7" fillId="0" borderId="0" xfId="0" applyFont="1" applyAlignment="1">
      <alignment vertical="top"/>
    </xf>
    <xf numFmtId="0" fontId="39" fillId="6" borderId="0" xfId="45" applyNumberFormat="1" applyFont="1" applyFill="1" applyBorder="1" applyAlignment="1">
      <alignment vertical="center" wrapText="1"/>
    </xf>
    <xf numFmtId="0" fontId="40" fillId="6" borderId="0" xfId="45" applyNumberFormat="1" applyFont="1" applyFill="1" applyBorder="1" applyAlignment="1">
      <alignment vertical="center" wrapText="1"/>
    </xf>
    <xf numFmtId="0" fontId="39" fillId="6" borderId="0" xfId="45" applyNumberFormat="1" applyFont="1" applyFill="1" applyBorder="1" applyAlignment="1">
      <alignment vertical="top" wrapText="1"/>
    </xf>
    <xf numFmtId="49" fontId="0" fillId="0" borderId="0" xfId="0" applyBorder="1" applyAlignment="1">
      <alignment vertical="top"/>
    </xf>
    <xf numFmtId="49" fontId="0" fillId="0" borderId="0" xfId="0" applyAlignment="1">
      <alignment vertical="top"/>
    </xf>
    <xf numFmtId="0" fontId="61" fillId="0" borderId="0" xfId="58" applyFont="1" applyFill="1" applyBorder="1" applyAlignment="1" applyProtection="1">
      <alignment vertical="center" wrapText="1"/>
    </xf>
    <xf numFmtId="49" fontId="61" fillId="0" borderId="0" xfId="58" applyNumberFormat="1" applyFont="1" applyFill="1" applyBorder="1" applyAlignment="1" applyProtection="1">
      <alignment horizontal="left" vertical="center" wrapText="1"/>
    </xf>
    <xf numFmtId="49" fontId="62" fillId="6" borderId="0" xfId="58" applyNumberFormat="1" applyFont="1" applyFill="1" applyBorder="1" applyAlignment="1" applyProtection="1">
      <alignment horizontal="center" vertical="center" wrapText="1"/>
    </xf>
    <xf numFmtId="49" fontId="62" fillId="6" borderId="0" xfId="58" applyNumberFormat="1" applyFont="1" applyFill="1" applyBorder="1" applyAlignment="1" applyProtection="1">
      <alignment horizontal="right" vertical="center" wrapText="1" indent="1"/>
    </xf>
    <xf numFmtId="49" fontId="62" fillId="0" borderId="0" xfId="58" applyNumberFormat="1" applyFont="1" applyFill="1" applyBorder="1" applyAlignment="1" applyProtection="1">
      <alignment horizontal="center" vertical="center" wrapText="1"/>
    </xf>
    <xf numFmtId="0" fontId="62" fillId="6" borderId="0" xfId="58" applyFont="1" applyFill="1" applyBorder="1" applyAlignment="1" applyProtection="1">
      <alignment horizontal="center" vertical="center" wrapText="1"/>
    </xf>
    <xf numFmtId="0" fontId="5" fillId="0" borderId="0" xfId="58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Border="1" applyAlignment="1" applyProtection="1">
      <alignment horizontal="right" vertical="center" wrapText="1" indent="1"/>
    </xf>
    <xf numFmtId="49" fontId="0" fillId="0" borderId="0" xfId="0" applyNumberFormat="1" applyFill="1" applyBorder="1" applyAlignment="1" applyProtection="1">
      <alignment horizontal="right" vertical="center" wrapText="1" indent="1"/>
    </xf>
    <xf numFmtId="0" fontId="107" fillId="6" borderId="0" xfId="58" applyFont="1" applyFill="1" applyBorder="1" applyAlignment="1" applyProtection="1">
      <alignment horizontal="center" vertical="center" wrapText="1"/>
    </xf>
    <xf numFmtId="0" fontId="107" fillId="0" borderId="0" xfId="58" applyFont="1" applyAlignment="1" applyProtection="1">
      <alignment horizontal="center" vertical="center" wrapText="1"/>
    </xf>
    <xf numFmtId="0" fontId="83" fillId="0" borderId="0" xfId="60" applyFont="1" applyFill="1" applyAlignment="1" applyProtection="1">
      <alignment vertical="center"/>
    </xf>
    <xf numFmtId="0" fontId="83" fillId="0" borderId="0" xfId="60" applyNumberFormat="1" applyFont="1" applyFill="1" applyAlignment="1" applyProtection="1">
      <alignment horizontal="left" vertical="center" wrapText="1"/>
    </xf>
    <xf numFmtId="49" fontId="83" fillId="0" borderId="0" xfId="60" applyNumberFormat="1" applyFont="1" applyFill="1" applyAlignment="1" applyProtection="1">
      <alignment horizontal="left" vertical="center" wrapText="1"/>
    </xf>
    <xf numFmtId="0" fontId="83" fillId="0" borderId="0" xfId="60" applyFont="1" applyFill="1" applyBorder="1" applyAlignment="1" applyProtection="1">
      <alignment vertical="center" wrapText="1"/>
    </xf>
    <xf numFmtId="49" fontId="83" fillId="0" borderId="0" xfId="0" applyNumberFormat="1" applyFont="1" applyFill="1" applyBorder="1" applyAlignment="1">
      <alignment vertical="center"/>
    </xf>
    <xf numFmtId="49" fontId="0" fillId="0" borderId="0" xfId="0" applyNumberFormat="1" applyFont="1" applyAlignment="1" applyProtection="1">
      <alignment vertical="center" wrapText="1"/>
    </xf>
    <xf numFmtId="49" fontId="25" fillId="0" borderId="0" xfId="53" applyNumberFormat="1" applyFont="1"/>
    <xf numFmtId="49" fontId="0" fillId="0" borderId="0" xfId="0" applyNumberFormat="1">
      <alignment vertical="top"/>
    </xf>
    <xf numFmtId="49" fontId="0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9" applyNumberFormat="1" applyFont="1" applyFill="1" applyBorder="1" applyAlignment="1" applyProtection="1">
      <alignment horizontal="left" vertical="center" wrapText="1" indent="1"/>
    </xf>
    <xf numFmtId="0" fontId="5" fillId="10" borderId="6" xfId="59" applyNumberFormat="1" applyFont="1" applyFill="1" applyBorder="1" applyAlignment="1" applyProtection="1">
      <alignment horizontal="left" vertical="center" wrapText="1"/>
    </xf>
    <xf numFmtId="0" fontId="0" fillId="0" borderId="6" xfId="49" applyFont="1" applyFill="1" applyBorder="1" applyAlignment="1" applyProtection="1">
      <alignment horizontal="left" vertical="center" wrapText="1" indent="2"/>
    </xf>
    <xf numFmtId="0" fontId="0" fillId="0" borderId="6" xfId="60" applyFont="1" applyFill="1" applyBorder="1" applyAlignment="1" applyProtection="1">
      <alignment horizontal="center" vertical="center" wrapText="1"/>
    </xf>
    <xf numFmtId="0" fontId="5" fillId="13" borderId="48" xfId="53" applyFont="1" applyFill="1" applyBorder="1" applyAlignment="1">
      <alignment horizontal="center" vertical="center"/>
    </xf>
    <xf numFmtId="0" fontId="0" fillId="0" borderId="15" xfId="60" applyFont="1" applyFill="1" applyBorder="1" applyAlignment="1" applyProtection="1">
      <alignment horizontal="center" vertical="center" wrapText="1"/>
    </xf>
    <xf numFmtId="0" fontId="0" fillId="2" borderId="6" xfId="57" applyNumberFormat="1" applyFont="1" applyFill="1" applyBorder="1" applyAlignment="1" applyProtection="1">
      <alignment horizontal="right" vertical="center" wrapText="1"/>
      <protection locked="0"/>
    </xf>
    <xf numFmtId="0" fontId="83" fillId="0" borderId="6" xfId="60" applyFont="1" applyFill="1" applyBorder="1" applyAlignment="1" applyProtection="1">
      <alignment vertical="center"/>
    </xf>
    <xf numFmtId="0" fontId="0" fillId="0" borderId="6" xfId="59" applyFont="1" applyBorder="1" applyAlignment="1" applyProtection="1">
      <alignment horizontal="left" vertical="center"/>
    </xf>
    <xf numFmtId="0" fontId="5" fillId="11" borderId="6" xfId="59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6" xfId="57" applyNumberFormat="1" applyFont="1" applyFill="1" applyBorder="1" applyAlignment="1" applyProtection="1">
      <alignment horizontal="left" vertical="center" wrapText="1"/>
    </xf>
    <xf numFmtId="49" fontId="0" fillId="0" borderId="6" xfId="59" applyNumberFormat="1" applyFont="1" applyFill="1" applyBorder="1" applyAlignment="1" applyProtection="1">
      <alignment horizontal="left" vertical="center" wrapText="1"/>
    </xf>
    <xf numFmtId="49" fontId="5" fillId="10" borderId="15" xfId="59" applyNumberFormat="1" applyFont="1" applyFill="1" applyBorder="1" applyAlignment="1" applyProtection="1">
      <alignment horizontal="left" vertical="center" wrapText="1"/>
    </xf>
    <xf numFmtId="49" fontId="5" fillId="11" borderId="15" xfId="57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0" applyBorder="1">
      <alignment vertical="top"/>
    </xf>
    <xf numFmtId="0" fontId="0" fillId="6" borderId="6" xfId="61" applyNumberFormat="1" applyFont="1" applyFill="1" applyBorder="1" applyAlignment="1" applyProtection="1">
      <alignment horizontal="center" vertical="center"/>
    </xf>
    <xf numFmtId="0" fontId="83" fillId="6" borderId="0" xfId="57" applyFont="1" applyFill="1" applyBorder="1" applyProtection="1"/>
    <xf numFmtId="0" fontId="83" fillId="6" borderId="0" xfId="57" applyFont="1" applyFill="1" applyBorder="1" applyAlignment="1" applyProtection="1">
      <alignment vertical="center" wrapText="1"/>
    </xf>
    <xf numFmtId="0" fontId="83" fillId="0" borderId="0" xfId="58" applyFont="1" applyAlignment="1" applyProtection="1">
      <alignment vertical="top" wrapText="1"/>
    </xf>
    <xf numFmtId="0" fontId="83" fillId="0" borderId="0" xfId="58" applyFont="1" applyAlignment="1" applyProtection="1">
      <alignment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83" fillId="0" borderId="0" xfId="0" applyNumberFormat="1" applyFont="1" applyFill="1" applyBorder="1" applyAlignment="1">
      <alignment horizontal="center" vertical="center"/>
    </xf>
    <xf numFmtId="22" fontId="5" fillId="0" borderId="0" xfId="53" applyNumberFormat="1" applyFont="1" applyAlignment="1" applyProtection="1">
      <alignment horizontal="left" vertical="center" wrapText="1"/>
    </xf>
    <xf numFmtId="2" fontId="0" fillId="11" borderId="17" xfId="57" applyNumberFormat="1" applyFont="1" applyFill="1" applyBorder="1" applyAlignment="1" applyProtection="1">
      <alignment horizontal="right" vertical="center" wrapText="1"/>
      <protection locked="0"/>
    </xf>
    <xf numFmtId="49" fontId="0" fillId="2" borderId="6" xfId="59" applyNumberFormat="1" applyFont="1" applyFill="1" applyBorder="1" applyAlignment="1" applyProtection="1">
      <alignment horizontal="left" vertical="center" wrapText="1"/>
      <protection locked="0"/>
    </xf>
    <xf numFmtId="49" fontId="0" fillId="6" borderId="6" xfId="59" applyNumberFormat="1" applyFont="1" applyFill="1" applyBorder="1" applyAlignment="1" applyProtection="1">
      <alignment horizontal="left" vertical="center" wrapText="1"/>
    </xf>
    <xf numFmtId="49" fontId="0" fillId="11" borderId="6" xfId="0" applyNumberFormat="1" applyFont="1" applyFill="1" applyBorder="1" applyAlignment="1" applyProtection="1">
      <alignment horizontal="left" vertical="center" wrapText="1" indent="1"/>
      <protection locked="0"/>
    </xf>
    <xf numFmtId="49" fontId="77" fillId="0" borderId="0" xfId="31" applyNumberFormat="1" applyProtection="1">
      <alignment vertical="top"/>
    </xf>
    <xf numFmtId="49" fontId="77" fillId="0" borderId="6" xfId="31" applyNumberFormat="1" applyFill="1" applyBorder="1" applyAlignment="1" applyProtection="1">
      <alignment horizontal="left" vertical="center" wrapText="1"/>
    </xf>
    <xf numFmtId="0" fontId="14" fillId="6" borderId="0" xfId="45" applyNumberFormat="1" applyFont="1" applyFill="1" applyBorder="1" applyAlignment="1">
      <alignment horizontal="justify" vertical="top" wrapText="1"/>
    </xf>
    <xf numFmtId="49" fontId="14" fillId="6" borderId="0" xfId="45" applyFont="1" applyFill="1" applyBorder="1" applyAlignment="1">
      <alignment horizontal="left" vertical="top" wrapText="1" indent="1"/>
    </xf>
    <xf numFmtId="49" fontId="14" fillId="6" borderId="32" xfId="45" applyFont="1" applyFill="1" applyBorder="1" applyAlignment="1">
      <alignment vertical="center" wrapText="1"/>
    </xf>
    <xf numFmtId="49" fontId="14" fillId="6" borderId="0" xfId="45" applyFont="1" applyFill="1" applyBorder="1" applyAlignment="1">
      <alignment vertical="center" wrapText="1"/>
    </xf>
    <xf numFmtId="49" fontId="14" fillId="6" borderId="32" xfId="45" applyFont="1" applyFill="1" applyBorder="1" applyAlignment="1">
      <alignment horizontal="left" vertical="center" wrapText="1"/>
    </xf>
    <xf numFmtId="49" fontId="14" fillId="6" borderId="0" xfId="45" applyFont="1" applyFill="1" applyBorder="1" applyAlignment="1">
      <alignment horizontal="left" vertical="center" wrapText="1"/>
    </xf>
    <xf numFmtId="49" fontId="0" fillId="0" borderId="0" xfId="0" applyBorder="1">
      <alignment vertical="top"/>
    </xf>
    <xf numFmtId="0" fontId="14" fillId="6" borderId="0" xfId="45" applyNumberFormat="1" applyFont="1" applyFill="1" applyBorder="1" applyAlignment="1">
      <alignment horizontal="justify" vertical="center" wrapText="1"/>
    </xf>
    <xf numFmtId="0" fontId="0" fillId="0" borderId="0" xfId="0" applyNumberFormat="1">
      <alignment vertical="top"/>
    </xf>
    <xf numFmtId="0" fontId="0" fillId="0" borderId="0" xfId="0" applyNumberFormat="1" applyAlignment="1">
      <alignment vertical="center"/>
    </xf>
    <xf numFmtId="0" fontId="18" fillId="14" borderId="29" xfId="29" applyNumberFormat="1" applyFont="1" applyFill="1" applyBorder="1" applyAlignment="1">
      <alignment horizontal="center" vertical="center" wrapText="1"/>
    </xf>
    <xf numFmtId="0" fontId="18" fillId="14" borderId="30" xfId="29" applyNumberFormat="1" applyFont="1" applyFill="1" applyBorder="1" applyAlignment="1">
      <alignment horizontal="center" vertical="center" wrapText="1"/>
    </xf>
    <xf numFmtId="0" fontId="18" fillId="14" borderId="31" xfId="29" applyNumberFormat="1" applyFont="1" applyFill="1" applyBorder="1" applyAlignment="1">
      <alignment horizontal="center" vertical="center" wrapText="1"/>
    </xf>
    <xf numFmtId="0" fontId="14" fillId="6" borderId="0" xfId="45" applyNumberFormat="1" applyFont="1" applyFill="1" applyBorder="1" applyAlignment="1" applyProtection="1">
      <alignment horizontal="justify" vertical="top" wrapText="1"/>
    </xf>
    <xf numFmtId="49" fontId="14" fillId="6" borderId="0" xfId="45" applyFont="1" applyFill="1" applyBorder="1" applyAlignment="1">
      <alignment horizontal="left" wrapText="1"/>
    </xf>
    <xf numFmtId="0" fontId="18" fillId="0" borderId="0" xfId="23" applyFont="1" applyFill="1" applyBorder="1" applyAlignment="1" applyProtection="1">
      <alignment horizontal="left" vertical="top" wrapText="1"/>
    </xf>
    <xf numFmtId="49" fontId="18" fillId="0" borderId="0" xfId="16" applyNumberFormat="1" applyFont="1" applyBorder="1" applyAlignment="1" applyProtection="1">
      <alignment horizontal="left" vertical="center" wrapText="1" indent="1"/>
    </xf>
    <xf numFmtId="49" fontId="18" fillId="0" borderId="0" xfId="16" applyNumberFormat="1" applyBorder="1" applyAlignment="1" applyProtection="1">
      <alignment horizontal="left" vertical="center" wrapText="1" indent="1"/>
    </xf>
    <xf numFmtId="0" fontId="18" fillId="0" borderId="0" xfId="23" applyFont="1" applyFill="1" applyBorder="1" applyAlignment="1" applyProtection="1">
      <alignment horizontal="right" vertical="top" wrapText="1" indent="1"/>
    </xf>
    <xf numFmtId="49" fontId="29" fillId="0" borderId="0" xfId="33" applyNumberFormat="1" applyFont="1" applyFill="1" applyBorder="1" applyAlignment="1" applyProtection="1">
      <alignment horizontal="left" vertical="center" wrapText="1"/>
    </xf>
    <xf numFmtId="49" fontId="77" fillId="0" borderId="0" xfId="34" applyNumberFormat="1" applyBorder="1" applyAlignment="1" applyProtection="1">
      <alignment vertical="center"/>
    </xf>
    <xf numFmtId="49" fontId="77" fillId="0" borderId="0" xfId="31" applyNumberFormat="1" applyBorder="1" applyAlignment="1" applyProtection="1">
      <alignment vertical="center"/>
    </xf>
    <xf numFmtId="49" fontId="14" fillId="6" borderId="0" xfId="45" applyFont="1" applyFill="1" applyBorder="1" applyAlignment="1">
      <alignment horizontal="justify" vertical="justify" wrapText="1"/>
    </xf>
    <xf numFmtId="49" fontId="29" fillId="0" borderId="0" xfId="33" applyNumberFormat="1" applyFont="1" applyFill="1" applyBorder="1" applyAlignment="1" applyProtection="1">
      <alignment horizontal="left" vertical="top" wrapText="1"/>
    </xf>
    <xf numFmtId="0" fontId="18" fillId="0" borderId="37" xfId="63" applyFont="1" applyBorder="1" applyAlignment="1">
      <alignment horizontal="left" vertical="center" wrapText="1" indent="1"/>
    </xf>
    <xf numFmtId="0" fontId="18" fillId="0" borderId="7" xfId="57" applyFont="1" applyFill="1" applyBorder="1" applyAlignment="1" applyProtection="1">
      <alignment horizontal="left" vertical="center" indent="1"/>
    </xf>
    <xf numFmtId="49" fontId="83" fillId="6" borderId="0" xfId="57" applyNumberFormat="1" applyFont="1" applyFill="1" applyBorder="1" applyAlignment="1" applyProtection="1">
      <alignment horizontal="center" vertical="center" wrapText="1"/>
    </xf>
    <xf numFmtId="0" fontId="8" fillId="0" borderId="0" xfId="58" applyFont="1" applyAlignment="1" applyProtection="1">
      <alignment horizontal="right" vertical="top" wrapText="1"/>
    </xf>
    <xf numFmtId="0" fontId="8" fillId="0" borderId="0" xfId="58" applyFont="1" applyAlignment="1" applyProtection="1">
      <alignment horizontal="left" vertical="top" wrapText="1"/>
    </xf>
    <xf numFmtId="49" fontId="0" fillId="6" borderId="6" xfId="61" applyNumberFormat="1" applyFont="1" applyFill="1" applyBorder="1" applyAlignment="1" applyProtection="1">
      <alignment horizontal="center" vertical="center" wrapText="1"/>
    </xf>
    <xf numFmtId="49" fontId="5" fillId="6" borderId="6" xfId="61" applyNumberFormat="1" applyFont="1" applyFill="1" applyBorder="1" applyAlignment="1" applyProtection="1">
      <alignment horizontal="center" vertical="center" wrapText="1"/>
    </xf>
    <xf numFmtId="0" fontId="0" fillId="6" borderId="24" xfId="57" applyFont="1" applyFill="1" applyBorder="1" applyAlignment="1" applyProtection="1">
      <alignment horizontal="left" vertical="top" wrapText="1"/>
    </xf>
    <xf numFmtId="0" fontId="0" fillId="6" borderId="18" xfId="57" applyFont="1" applyFill="1" applyBorder="1" applyAlignment="1" applyProtection="1">
      <alignment horizontal="left" vertical="top" wrapText="1"/>
    </xf>
    <xf numFmtId="0" fontId="60" fillId="0" borderId="0" xfId="57" applyFont="1" applyFill="1" applyBorder="1" applyAlignment="1" applyProtection="1">
      <alignment horizontal="center" vertical="center"/>
    </xf>
    <xf numFmtId="0" fontId="90" fillId="6" borderId="0" xfId="57" applyFont="1" applyFill="1" applyBorder="1" applyAlignment="1" applyProtection="1">
      <alignment horizontal="left" vertical="center" wrapText="1"/>
    </xf>
    <xf numFmtId="0" fontId="0" fillId="6" borderId="6" xfId="57" applyFont="1" applyFill="1" applyBorder="1" applyAlignment="1" applyProtection="1">
      <alignment horizontal="center" vertical="center" wrapText="1"/>
    </xf>
    <xf numFmtId="0" fontId="5" fillId="6" borderId="6" xfId="57" applyFont="1" applyFill="1" applyBorder="1" applyAlignment="1" applyProtection="1">
      <alignment horizontal="center" vertical="center" wrapText="1"/>
    </xf>
    <xf numFmtId="0" fontId="5" fillId="6" borderId="8" xfId="57" applyFont="1" applyFill="1" applyBorder="1" applyAlignment="1" applyProtection="1">
      <alignment horizontal="center" vertical="center" wrapText="1"/>
    </xf>
    <xf numFmtId="0" fontId="83" fillId="6" borderId="0" xfId="57" applyFont="1" applyFill="1" applyBorder="1" applyAlignment="1" applyProtection="1">
      <alignment horizontal="center" vertical="center" wrapText="1"/>
    </xf>
    <xf numFmtId="0" fontId="0" fillId="0" borderId="24" xfId="60" applyNumberFormat="1" applyFont="1" applyFill="1" applyBorder="1" applyAlignment="1" applyProtection="1">
      <alignment horizontal="left" vertical="top" wrapText="1"/>
    </xf>
    <xf numFmtId="0" fontId="0" fillId="0" borderId="18" xfId="60" applyNumberFormat="1" applyFont="1" applyFill="1" applyBorder="1" applyAlignment="1" applyProtection="1">
      <alignment horizontal="left" vertical="top" wrapText="1"/>
    </xf>
    <xf numFmtId="0" fontId="18" fillId="0" borderId="17" xfId="36" applyFont="1" applyFill="1" applyBorder="1" applyAlignment="1" applyProtection="1">
      <alignment horizontal="left" vertical="center" wrapText="1" indent="1"/>
    </xf>
    <xf numFmtId="0" fontId="18" fillId="0" borderId="6" xfId="36" applyFont="1" applyFill="1" applyBorder="1" applyAlignment="1" applyProtection="1">
      <alignment horizontal="left" vertical="center" wrapText="1" indent="1"/>
    </xf>
    <xf numFmtId="0" fontId="18" fillId="0" borderId="15" xfId="36" applyFont="1" applyFill="1" applyBorder="1" applyAlignment="1" applyProtection="1">
      <alignment horizontal="left" vertical="center" wrapText="1" indent="1"/>
    </xf>
    <xf numFmtId="0" fontId="0" fillId="0" borderId="6" xfId="37" applyFont="1" applyFill="1" applyBorder="1" applyAlignment="1" applyProtection="1">
      <alignment horizontal="center" vertical="center" wrapText="1"/>
    </xf>
    <xf numFmtId="0" fontId="0" fillId="0" borderId="6" xfId="60" applyFont="1" applyFill="1" applyBorder="1" applyAlignment="1" applyProtection="1">
      <alignment horizontal="center" vertical="center" wrapText="1"/>
    </xf>
    <xf numFmtId="0" fontId="0" fillId="0" borderId="24" xfId="60" applyFont="1" applyFill="1" applyBorder="1" applyAlignment="1" applyProtection="1">
      <alignment horizontal="center" vertical="center" wrapText="1"/>
    </xf>
    <xf numFmtId="0" fontId="5" fillId="0" borderId="6" xfId="60" applyFont="1" applyFill="1" applyBorder="1" applyAlignment="1" applyProtection="1">
      <alignment horizontal="center" vertical="center" wrapText="1"/>
    </xf>
    <xf numFmtId="0" fontId="0" fillId="0" borderId="18" xfId="60" applyFont="1" applyFill="1" applyBorder="1" applyAlignment="1" applyProtection="1">
      <alignment horizontal="center" vertical="center" wrapText="1"/>
    </xf>
    <xf numFmtId="0" fontId="0" fillId="0" borderId="28" xfId="60" applyFont="1" applyFill="1" applyBorder="1" applyAlignment="1" applyProtection="1">
      <alignment horizontal="center" vertical="center" wrapText="1"/>
    </xf>
    <xf numFmtId="0" fontId="0" fillId="0" borderId="33" xfId="60" applyFont="1" applyFill="1" applyBorder="1" applyAlignment="1" applyProtection="1">
      <alignment horizontal="center" vertical="center" wrapText="1"/>
    </xf>
    <xf numFmtId="0" fontId="0" fillId="0" borderId="26" xfId="60" applyFont="1" applyFill="1" applyBorder="1" applyAlignment="1" applyProtection="1">
      <alignment horizontal="center" vertical="center" wrapText="1"/>
    </xf>
    <xf numFmtId="0" fontId="0" fillId="0" borderId="22" xfId="60" applyFont="1" applyFill="1" applyBorder="1" applyAlignment="1" applyProtection="1">
      <alignment horizontal="center" vertical="center" wrapText="1"/>
    </xf>
    <xf numFmtId="0" fontId="0" fillId="0" borderId="15" xfId="60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top" wrapText="1"/>
    </xf>
    <xf numFmtId="0" fontId="5" fillId="6" borderId="6" xfId="60" applyFont="1" applyFill="1" applyBorder="1" applyAlignment="1" applyProtection="1">
      <alignment horizontal="center" vertical="center" wrapText="1"/>
    </xf>
    <xf numFmtId="0" fontId="5" fillId="8" borderId="24" xfId="59" applyNumberFormat="1" applyFont="1" applyFill="1" applyBorder="1" applyAlignment="1" applyProtection="1">
      <alignment horizontal="left" vertical="center" wrapText="1"/>
    </xf>
    <xf numFmtId="0" fontId="5" fillId="8" borderId="16" xfId="59" applyNumberFormat="1" applyFont="1" applyFill="1" applyBorder="1" applyAlignment="1" applyProtection="1">
      <alignment horizontal="left" vertical="center" wrapText="1"/>
    </xf>
    <xf numFmtId="0" fontId="5" fillId="8" borderId="18" xfId="59" applyNumberFormat="1" applyFont="1" applyFill="1" applyBorder="1" applyAlignment="1" applyProtection="1">
      <alignment horizontal="left" vertical="center" wrapText="1"/>
    </xf>
    <xf numFmtId="0" fontId="0" fillId="0" borderId="16" xfId="60" applyNumberFormat="1" applyFont="1" applyFill="1" applyBorder="1" applyAlignment="1" applyProtection="1">
      <alignment horizontal="left" vertical="top" wrapText="1"/>
    </xf>
    <xf numFmtId="0" fontId="0" fillId="6" borderId="6" xfId="60" applyFont="1" applyFill="1" applyBorder="1" applyAlignment="1" applyProtection="1">
      <alignment horizontal="center" vertical="center" wrapText="1"/>
    </xf>
    <xf numFmtId="0" fontId="8" fillId="0" borderId="0" xfId="60" applyFont="1" applyFill="1" applyAlignment="1" applyProtection="1">
      <alignment horizontal="left" vertical="top" wrapText="1"/>
    </xf>
    <xf numFmtId="0" fontId="5" fillId="0" borderId="0" xfId="60" applyFont="1" applyFill="1" applyAlignment="1" applyProtection="1">
      <alignment horizontal="left" vertical="top" wrapText="1"/>
    </xf>
    <xf numFmtId="0" fontId="18" fillId="0" borderId="17" xfId="63" applyFont="1" applyFill="1" applyBorder="1" applyAlignment="1">
      <alignment horizontal="left" vertical="center" wrapText="1" indent="1"/>
    </xf>
    <xf numFmtId="0" fontId="18" fillId="0" borderId="6" xfId="63" applyFont="1" applyFill="1" applyBorder="1" applyAlignment="1">
      <alignment horizontal="left" vertical="center" wrapText="1" indent="1"/>
    </xf>
    <xf numFmtId="0" fontId="18" fillId="0" borderId="15" xfId="63" applyFont="1" applyFill="1" applyBorder="1" applyAlignment="1">
      <alignment horizontal="left" vertical="center" wrapText="1" indent="1"/>
    </xf>
    <xf numFmtId="0" fontId="5" fillId="0" borderId="6" xfId="47" applyNumberFormat="1" applyFont="1" applyFill="1" applyBorder="1" applyAlignment="1">
      <alignment horizontal="center" vertical="center"/>
    </xf>
    <xf numFmtId="0" fontId="83" fillId="0" borderId="0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top" wrapText="1"/>
    </xf>
    <xf numFmtId="0" fontId="83" fillId="0" borderId="0" xfId="0" applyNumberFormat="1" applyFont="1" applyFill="1" applyBorder="1" applyAlignment="1">
      <alignment horizontal="center" vertical="top" wrapText="1"/>
    </xf>
    <xf numFmtId="0" fontId="0" fillId="0" borderId="6" xfId="60" applyNumberFormat="1" applyFont="1" applyFill="1" applyBorder="1" applyAlignment="1" applyProtection="1">
      <alignment horizontal="left" vertical="top" wrapText="1"/>
    </xf>
    <xf numFmtId="0" fontId="5" fillId="0" borderId="24" xfId="60" applyNumberFormat="1" applyFont="1" applyFill="1" applyBorder="1" applyAlignment="1" applyProtection="1">
      <alignment horizontal="left" vertical="top" wrapText="1"/>
    </xf>
    <xf numFmtId="0" fontId="5" fillId="0" borderId="18" xfId="60" applyNumberFormat="1" applyFont="1" applyFill="1" applyBorder="1" applyAlignment="1" applyProtection="1">
      <alignment horizontal="left" vertical="top" wrapText="1"/>
    </xf>
    <xf numFmtId="49" fontId="0" fillId="0" borderId="0" xfId="46" applyFont="1" applyBorder="1" applyAlignment="1" applyProtection="1">
      <alignment horizontal="left" vertical="top" wrapText="1"/>
    </xf>
    <xf numFmtId="49" fontId="5" fillId="0" borderId="0" xfId="46" applyBorder="1" applyAlignment="1" applyProtection="1">
      <alignment horizontal="left" vertical="top" wrapText="1"/>
    </xf>
    <xf numFmtId="0" fontId="5" fillId="6" borderId="6" xfId="50" applyNumberFormat="1" applyFont="1" applyFill="1" applyBorder="1" applyAlignment="1" applyProtection="1">
      <alignment horizontal="center" vertical="center" wrapText="1"/>
    </xf>
    <xf numFmtId="49" fontId="0" fillId="0" borderId="0" xfId="46" applyFont="1" applyAlignment="1">
      <alignment horizontal="left" vertical="top" wrapText="1"/>
    </xf>
    <xf numFmtId="49" fontId="5" fillId="0" borderId="0" xfId="46" applyFont="1" applyAlignment="1">
      <alignment horizontal="left" vertical="top" wrapText="1"/>
    </xf>
    <xf numFmtId="0" fontId="18" fillId="0" borderId="7" xfId="63" applyFont="1" applyBorder="1" applyAlignment="1">
      <alignment horizontal="left" vertical="center" indent="1"/>
    </xf>
    <xf numFmtId="0" fontId="7" fillId="9" borderId="6" xfId="0" applyNumberFormat="1" applyFont="1" applyFill="1" applyBorder="1" applyAlignment="1" applyProtection="1">
      <alignment horizontal="center" vertical="center" wrapText="1"/>
    </xf>
    <xf numFmtId="49" fontId="55" fillId="15" borderId="23" xfId="0" applyFont="1" applyFill="1" applyBorder="1" applyAlignment="1" applyProtection="1">
      <alignment horizontal="left" vertical="center"/>
    </xf>
    <xf numFmtId="49" fontId="55" fillId="15" borderId="33" xfId="0" applyFont="1" applyFill="1" applyBorder="1" applyAlignment="1" applyProtection="1">
      <alignment horizontal="left" vertical="center"/>
    </xf>
    <xf numFmtId="0" fontId="38" fillId="0" borderId="24" xfId="60" applyFont="1" applyFill="1" applyBorder="1" applyAlignment="1" applyProtection="1">
      <alignment horizontal="center" vertical="center" wrapText="1"/>
    </xf>
    <xf numFmtId="0" fontId="38" fillId="0" borderId="16" xfId="60" applyFont="1" applyFill="1" applyBorder="1" applyAlignment="1" applyProtection="1">
      <alignment horizontal="center" vertical="center" wrapText="1"/>
    </xf>
    <xf numFmtId="0" fontId="5" fillId="11" borderId="24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18" xfId="59" applyNumberFormat="1" applyFont="1" applyFill="1" applyBorder="1" applyAlignment="1" applyProtection="1">
      <alignment horizontal="center" vertical="center" wrapText="1"/>
      <protection locked="0"/>
    </xf>
    <xf numFmtId="49" fontId="31" fillId="0" borderId="23" xfId="0" applyFont="1" applyFill="1" applyBorder="1" applyAlignment="1" applyProtection="1">
      <alignment horizontal="left" vertical="center"/>
    </xf>
    <xf numFmtId="49" fontId="31" fillId="0" borderId="33" xfId="0" applyFont="1" applyFill="1" applyBorder="1" applyAlignment="1" applyProtection="1">
      <alignment horizontal="left" vertical="center"/>
    </xf>
    <xf numFmtId="0" fontId="5" fillId="11" borderId="16" xfId="59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60" applyNumberFormat="1" applyFont="1" applyFill="1" applyBorder="1" applyAlignment="1" applyProtection="1">
      <alignment horizontal="center" vertical="center" wrapText="1"/>
    </xf>
    <xf numFmtId="49" fontId="0" fillId="0" borderId="24" xfId="60" applyNumberFormat="1" applyFont="1" applyFill="1" applyBorder="1" applyAlignment="1" applyProtection="1">
      <alignment horizontal="center" vertical="center" wrapText="1"/>
    </xf>
    <xf numFmtId="49" fontId="0" fillId="0" borderId="16" xfId="60" applyNumberFormat="1" applyFont="1" applyFill="1" applyBorder="1" applyAlignment="1" applyProtection="1">
      <alignment horizontal="center" vertical="center" wrapText="1"/>
    </xf>
    <xf numFmtId="49" fontId="0" fillId="0" borderId="18" xfId="60" applyNumberFormat="1" applyFont="1" applyFill="1" applyBorder="1" applyAlignment="1" applyProtection="1">
      <alignment horizontal="center" vertical="center" wrapText="1"/>
    </xf>
    <xf numFmtId="49" fontId="5" fillId="2" borderId="24" xfId="60" applyNumberFormat="1" applyFont="1" applyFill="1" applyBorder="1" applyAlignment="1" applyProtection="1">
      <alignment horizontal="center" vertical="center" wrapText="1"/>
      <protection locked="0"/>
    </xf>
    <xf numFmtId="49" fontId="5" fillId="2" borderId="18" xfId="60" applyNumberFormat="1" applyFont="1" applyFill="1" applyBorder="1" applyAlignment="1" applyProtection="1">
      <alignment horizontal="center" vertical="center" wrapText="1"/>
      <protection locked="0"/>
    </xf>
    <xf numFmtId="3" fontId="5" fillId="0" borderId="15" xfId="60" applyNumberFormat="1" applyFont="1" applyFill="1" applyBorder="1" applyAlignment="1" applyProtection="1">
      <alignment horizontal="center" vertical="center" wrapText="1"/>
    </xf>
    <xf numFmtId="3" fontId="5" fillId="0" borderId="6" xfId="60" applyNumberFormat="1" applyFont="1" applyFill="1" applyBorder="1" applyAlignment="1" applyProtection="1">
      <alignment horizontal="center" vertical="center" wrapText="1"/>
    </xf>
    <xf numFmtId="0" fontId="5" fillId="11" borderId="6" xfId="59" applyNumberFormat="1" applyFont="1" applyFill="1" applyBorder="1" applyAlignment="1" applyProtection="1">
      <alignment horizontal="center" vertical="center" wrapText="1"/>
      <protection locked="0"/>
    </xf>
    <xf numFmtId="0" fontId="5" fillId="11" borderId="24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6" xfId="59" applyNumberFormat="1" applyFont="1" applyFill="1" applyBorder="1" applyAlignment="1" applyProtection="1">
      <alignment horizontal="left" vertical="center" wrapText="1"/>
      <protection locked="0"/>
    </xf>
    <xf numFmtId="0" fontId="5" fillId="11" borderId="18" xfId="59" applyNumberFormat="1" applyFont="1" applyFill="1" applyBorder="1" applyAlignment="1" applyProtection="1">
      <alignment horizontal="left" vertical="center" wrapText="1"/>
      <protection locked="0"/>
    </xf>
    <xf numFmtId="49" fontId="5" fillId="8" borderId="6" xfId="60" applyNumberFormat="1" applyFont="1" applyFill="1" applyBorder="1" applyAlignment="1" applyProtection="1">
      <alignment horizontal="center" vertical="center" wrapText="1"/>
    </xf>
    <xf numFmtId="14" fontId="47" fillId="10" borderId="6" xfId="59" applyNumberFormat="1" applyFont="1" applyFill="1" applyBorder="1" applyAlignment="1" applyProtection="1">
      <alignment horizontal="center" vertical="center" wrapText="1"/>
    </xf>
    <xf numFmtId="0" fontId="38" fillId="6" borderId="8" xfId="60" applyFont="1" applyFill="1" applyBorder="1" applyAlignment="1" applyProtection="1">
      <alignment horizontal="center" vertical="center" wrapText="1"/>
    </xf>
    <xf numFmtId="0" fontId="5" fillId="8" borderId="6" xfId="59" applyNumberFormat="1" applyFont="1" applyFill="1" applyBorder="1" applyAlignment="1" applyProtection="1">
      <alignment horizontal="left" vertical="center" wrapText="1"/>
    </xf>
    <xf numFmtId="0" fontId="5" fillId="10" borderId="6" xfId="59" applyNumberFormat="1" applyFont="1" applyFill="1" applyBorder="1" applyAlignment="1" applyProtection="1">
      <alignment horizontal="left" vertical="center" wrapText="1" indent="1"/>
    </xf>
    <xf numFmtId="14" fontId="5" fillId="10" borderId="6" xfId="59" applyNumberFormat="1" applyFont="1" applyFill="1" applyBorder="1" applyAlignment="1" applyProtection="1">
      <alignment horizontal="center" vertical="center" wrapText="1"/>
    </xf>
    <xf numFmtId="0" fontId="5" fillId="6" borderId="0" xfId="57" applyFont="1" applyFill="1" applyBorder="1" applyAlignment="1" applyProtection="1">
      <alignment horizontal="center" vertical="center" wrapText="1"/>
    </xf>
    <xf numFmtId="0" fontId="5" fillId="6" borderId="17" xfId="60" applyFont="1" applyFill="1" applyBorder="1" applyAlignment="1" applyProtection="1">
      <alignment horizontal="center" vertical="center" wrapText="1"/>
    </xf>
    <xf numFmtId="0" fontId="19" fillId="6" borderId="3" xfId="59" applyFont="1" applyFill="1" applyBorder="1" applyAlignment="1" applyProtection="1">
      <alignment horizontal="center" vertical="center" wrapText="1"/>
    </xf>
    <xf numFmtId="49" fontId="0" fillId="9" borderId="0" xfId="0" applyFill="1" applyAlignment="1" applyProtection="1">
      <alignment horizontal="center" vertical="center"/>
    </xf>
  </cellXfs>
  <cellStyles count="109">
    <cellStyle name=" 1" xfId="1" xr:uid="{00000000-0005-0000-0000-000000000000}"/>
    <cellStyle name=" 1 2" xfId="2" xr:uid="{00000000-0005-0000-0000-000001000000}"/>
    <cellStyle name=" 1_Stage1" xfId="3" xr:uid="{00000000-0005-0000-0000-000002000000}"/>
    <cellStyle name="_Model_RAB Мой_PR.PROG.WARM.NOTCOMBI.2012.2.16_v1.4(04.04.11) " xfId="4" xr:uid="{00000000-0005-0000-0000-000003000000}"/>
    <cellStyle name="_Model_RAB Мой_Книга2_PR.PROG.WARM.NOTCOMBI.2012.2.16_v1.4(04.04.11) " xfId="5" xr:uid="{00000000-0005-0000-0000-000004000000}"/>
    <cellStyle name="_Model_RAB_MRSK_svod_PR.PROG.WARM.NOTCOMBI.2012.2.16_v1.4(04.04.11) " xfId="6" xr:uid="{00000000-0005-0000-0000-000005000000}"/>
    <cellStyle name="_Model_RAB_MRSK_svod_Книга2_PR.PROG.WARM.NOTCOMBI.2012.2.16_v1.4(04.04.11) " xfId="7" xr:uid="{00000000-0005-0000-0000-000006000000}"/>
    <cellStyle name="_МОДЕЛЬ_1 (2)_PR.PROG.WARM.NOTCOMBI.2012.2.16_v1.4(04.04.11) " xfId="8" xr:uid="{00000000-0005-0000-0000-000007000000}"/>
    <cellStyle name="_МОДЕЛЬ_1 (2)_Книга2_PR.PROG.WARM.NOTCOMBI.2012.2.16_v1.4(04.04.11) " xfId="9" xr:uid="{00000000-0005-0000-0000-000008000000}"/>
    <cellStyle name="_пр 5 тариф RAB_PR.PROG.WARM.NOTCOMBI.2012.2.16_v1.4(04.04.11) " xfId="10" xr:uid="{00000000-0005-0000-0000-000009000000}"/>
    <cellStyle name="_пр 5 тариф RAB_Книга2_PR.PROG.WARM.NOTCOMBI.2012.2.16_v1.4(04.04.11) " xfId="11" xr:uid="{00000000-0005-0000-0000-00000A000000}"/>
    <cellStyle name="_Расчет RAB_22072008_PR.PROG.WARM.NOTCOMBI.2012.2.16_v1.4(04.04.11) " xfId="12" xr:uid="{00000000-0005-0000-0000-00000B000000}"/>
    <cellStyle name="_Расчет RAB_22072008_Книга2_PR.PROG.WARM.NOTCOMBI.2012.2.16_v1.4(04.04.11) " xfId="13" xr:uid="{00000000-0005-0000-0000-00000C000000}"/>
    <cellStyle name="_Расчет RAB_Лен и МОЭСК_с 2010 года_14.04.2009_со сглаж_version 3.0_без ФСК_PR.PROG.WARM.NOTCOMBI.2012.2.16_v1.4(04.04.11) " xfId="14" xr:uid="{00000000-0005-0000-0000-00000D000000}"/>
    <cellStyle name="_Расчет RAB_Лен и МОЭСК_с 2010 года_14.04.2009_со сглаж_version 3.0_без ФСК_Книга2_PR.PROG.WARM.NOTCOMBI.2012.2.16_v1.4(04.04.11) " xfId="15" xr:uid="{00000000-0005-0000-0000-00000E000000}"/>
    <cellStyle name="20% — акцент1" xfId="81" builtinId="30" hidden="1"/>
    <cellStyle name="20% — акцент2" xfId="85" builtinId="34" hidden="1"/>
    <cellStyle name="20% — акцент3" xfId="89" builtinId="38" hidden="1"/>
    <cellStyle name="20% — акцент4" xfId="93" builtinId="42" hidden="1"/>
    <cellStyle name="20% — акцент5" xfId="97" builtinId="46" hidden="1"/>
    <cellStyle name="20% — акцент6" xfId="101" builtinId="50" hidden="1"/>
    <cellStyle name="40% — акцент1" xfId="82" builtinId="31" hidden="1"/>
    <cellStyle name="40% — акцент2" xfId="86" builtinId="35" hidden="1"/>
    <cellStyle name="40% — акцент3" xfId="90" builtinId="39" hidden="1"/>
    <cellStyle name="40% — акцент4" xfId="94" builtinId="43" hidden="1"/>
    <cellStyle name="40% — акцент5" xfId="98" builtinId="47" hidden="1"/>
    <cellStyle name="40% — акцент6" xfId="102" builtinId="51" hidden="1"/>
    <cellStyle name="60% — акцент1" xfId="83" builtinId="32" hidden="1"/>
    <cellStyle name="60% — акцент2" xfId="87" builtinId="36" hidden="1"/>
    <cellStyle name="60% — акцент3" xfId="91" builtinId="40" hidden="1"/>
    <cellStyle name="60% — акцент4" xfId="95" builtinId="44" hidden="1"/>
    <cellStyle name="60% — акцент5" xfId="99" builtinId="48" hidden="1"/>
    <cellStyle name="60% — акцент6" xfId="103" builtinId="52" hidden="1"/>
    <cellStyle name="Cells 2" xfId="16" xr:uid="{00000000-0005-0000-0000-000021000000}"/>
    <cellStyle name="Currency [0]" xfId="17" xr:uid="{00000000-0005-0000-0000-000022000000}"/>
    <cellStyle name="currency1" xfId="18" xr:uid="{00000000-0005-0000-0000-000023000000}"/>
    <cellStyle name="Currency2" xfId="19" xr:uid="{00000000-0005-0000-0000-000024000000}"/>
    <cellStyle name="currency3" xfId="20" xr:uid="{00000000-0005-0000-0000-000025000000}"/>
    <cellStyle name="currency4" xfId="21" xr:uid="{00000000-0005-0000-0000-000026000000}"/>
    <cellStyle name="Followed Hyperlink" xfId="22" xr:uid="{00000000-0005-0000-0000-000027000000}"/>
    <cellStyle name="Header 3" xfId="23" xr:uid="{00000000-0005-0000-0000-000028000000}"/>
    <cellStyle name="Hyperlink" xfId="24" xr:uid="{00000000-0005-0000-0000-000029000000}"/>
    <cellStyle name="normal" xfId="25" xr:uid="{00000000-0005-0000-0000-00002A000000}"/>
    <cellStyle name="Normal1" xfId="26" xr:uid="{00000000-0005-0000-0000-00002B000000}"/>
    <cellStyle name="Normal2" xfId="27" xr:uid="{00000000-0005-0000-0000-00002C000000}"/>
    <cellStyle name="Percent1" xfId="28" xr:uid="{00000000-0005-0000-0000-00002D000000}"/>
    <cellStyle name="Title 4" xfId="29" xr:uid="{00000000-0005-0000-0000-00002E000000}"/>
    <cellStyle name="Акцент1" xfId="80" builtinId="29" hidden="1"/>
    <cellStyle name="Акцент2" xfId="84" builtinId="33" hidden="1"/>
    <cellStyle name="Акцент3" xfId="88" builtinId="37" hidden="1"/>
    <cellStyle name="Акцент4" xfId="92" builtinId="41" hidden="1"/>
    <cellStyle name="Акцент5" xfId="96" builtinId="45" hidden="1"/>
    <cellStyle name="Акцент6" xfId="100" builtinId="49" hidden="1"/>
    <cellStyle name="Ввод " xfId="30" builtinId="20" customBuiltin="1"/>
    <cellStyle name="Вывод" xfId="72" builtinId="21" hidden="1"/>
    <cellStyle name="Вычисление" xfId="73" builtinId="22" hidden="1"/>
    <cellStyle name="Гиперссылка" xfId="31" builtinId="8" customBuiltin="1"/>
    <cellStyle name="Гиперссылка 2 2" xfId="32" xr:uid="{00000000-0005-0000-0000-000039000000}"/>
    <cellStyle name="Гиперссылка 4" xfId="33" xr:uid="{00000000-0005-0000-0000-00003A000000}"/>
    <cellStyle name="Гиперссылка 5" xfId="34" xr:uid="{00000000-0005-0000-0000-00003B000000}"/>
    <cellStyle name="Границы" xfId="35" xr:uid="{00000000-0005-0000-0000-00003C000000}"/>
    <cellStyle name="Денежный" xfId="106" builtinId="4" hidden="1"/>
    <cellStyle name="Денежный [0]" xfId="107" builtinId="7" hidden="1"/>
    <cellStyle name="Заголовок" xfId="36" xr:uid="{00000000-0005-0000-0000-00003F000000}"/>
    <cellStyle name="Заголовок 1" xfId="65" builtinId="16" hidden="1"/>
    <cellStyle name="Заголовок 2" xfId="66" builtinId="17" hidden="1"/>
    <cellStyle name="Заголовок 3" xfId="67" builtinId="18" hidden="1"/>
    <cellStyle name="Заголовок 4" xfId="68" builtinId="19" hidden="1"/>
    <cellStyle name="ЗаголовокСтолбца" xfId="37" xr:uid="{00000000-0005-0000-0000-000044000000}"/>
    <cellStyle name="Значение" xfId="38" xr:uid="{00000000-0005-0000-0000-000045000000}"/>
    <cellStyle name="Итог" xfId="79" builtinId="25" hidden="1"/>
    <cellStyle name="Контрольная ячейка" xfId="75" builtinId="23" hidden="1"/>
    <cellStyle name="Название" xfId="64" builtinId="15" hidden="1"/>
    <cellStyle name="Нейтральный" xfId="71" builtinId="28" hidden="1"/>
    <cellStyle name="Обычный" xfId="0" builtinId="0"/>
    <cellStyle name="Обычный 12 2" xfId="39" xr:uid="{00000000-0005-0000-0000-00004B000000}"/>
    <cellStyle name="Обычный 2" xfId="40" xr:uid="{00000000-0005-0000-0000-00004C000000}"/>
    <cellStyle name="Обычный 2 10 2" xfId="41" xr:uid="{00000000-0005-0000-0000-00004D000000}"/>
    <cellStyle name="Обычный 2 2" xfId="42" xr:uid="{00000000-0005-0000-0000-00004E000000}"/>
    <cellStyle name="Обычный 2 4" xfId="43" xr:uid="{00000000-0005-0000-0000-00004F000000}"/>
    <cellStyle name="Обычный 3" xfId="44" xr:uid="{00000000-0005-0000-0000-000050000000}"/>
    <cellStyle name="Обычный 3 3" xfId="45" xr:uid="{00000000-0005-0000-0000-000051000000}"/>
    <cellStyle name="Обычный 3 4" xfId="46" xr:uid="{00000000-0005-0000-0000-000052000000}"/>
    <cellStyle name="Обычный 5" xfId="47" xr:uid="{00000000-0005-0000-0000-000053000000}"/>
    <cellStyle name="Обычный_INVEST.WARM.PLAN.4.78(v0.1)" xfId="48" xr:uid="{00000000-0005-0000-0000-000054000000}"/>
    <cellStyle name="Обычный_JKH.OPEN.INFO.HVS(v3.5)_цены161210" xfId="49" xr:uid="{00000000-0005-0000-0000-000055000000}"/>
    <cellStyle name="Обычный_JKH.OPEN.INFO.PRICE.VO_v4.0(10.02.11)" xfId="50" xr:uid="{00000000-0005-0000-0000-000056000000}"/>
    <cellStyle name="Обычный_KRU.TARIFF.FACT-0.3" xfId="51" xr:uid="{00000000-0005-0000-0000-000057000000}"/>
    <cellStyle name="Обычный_KRU.TARIFF.TE.FACT(v0.5)_import_02.02 2" xfId="52" xr:uid="{00000000-0005-0000-0000-000058000000}"/>
    <cellStyle name="Обычный_MINENERGO.340.PRIL79(v0.1)" xfId="53" xr:uid="{00000000-0005-0000-0000-000059000000}"/>
    <cellStyle name="Обычный_PREDEL.JKH.2010(v1.3)" xfId="54" xr:uid="{00000000-0005-0000-0000-00005A000000}"/>
    <cellStyle name="Обычный_PRIL1.ELECTR" xfId="55" xr:uid="{00000000-0005-0000-0000-00005B000000}"/>
    <cellStyle name="Обычный_razrabotka_sablonov_po_WKU" xfId="56" xr:uid="{00000000-0005-0000-0000-00005C000000}"/>
    <cellStyle name="Обычный_RESP.INFO" xfId="57" xr:uid="{00000000-0005-0000-0000-00005D000000}"/>
    <cellStyle name="Обычный_SIMPLE_1_massive2" xfId="58" xr:uid="{00000000-0005-0000-0000-00005E000000}"/>
    <cellStyle name="Обычный_ЖКУ_проект3" xfId="59" xr:uid="{00000000-0005-0000-0000-00005F000000}"/>
    <cellStyle name="Обычный_Мониторинг инвестиций" xfId="60" xr:uid="{00000000-0005-0000-0000-000060000000}"/>
    <cellStyle name="Обычный_форма 1 водопровод для орг" xfId="61" xr:uid="{00000000-0005-0000-0000-000061000000}"/>
    <cellStyle name="Обычный_форма 1 водопровод для орг_CALC.KV.4.78(v1.0)" xfId="62" xr:uid="{00000000-0005-0000-0000-000062000000}"/>
    <cellStyle name="Обычный_Шаблон по источникам для Модуля Реестр (2)" xfId="63" xr:uid="{00000000-0005-0000-0000-000063000000}"/>
    <cellStyle name="Плохой" xfId="70" builtinId="27" hidden="1"/>
    <cellStyle name="Пояснение" xfId="78" builtinId="53" hidden="1"/>
    <cellStyle name="Примечание" xfId="77" builtinId="10" hidden="1"/>
    <cellStyle name="Процентный" xfId="108" builtinId="5" hidden="1"/>
    <cellStyle name="Связанная ячейка" xfId="74" builtinId="24" hidden="1"/>
    <cellStyle name="Текст предупреждения" xfId="76" builtinId="11" hidden="1"/>
    <cellStyle name="Финансовый" xfId="104" builtinId="3" hidden="1"/>
    <cellStyle name="Финансовый [0]" xfId="105" builtinId="6" hidden="1"/>
    <cellStyle name="Хороший" xfId="69" builtinId="26" hidde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13" Type="http://schemas.openxmlformats.org/officeDocument/2006/relationships/image" Target="../media/image14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12" Type="http://schemas.openxmlformats.org/officeDocument/2006/relationships/image" Target="../media/image13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0" Type="http://schemas.openxmlformats.org/officeDocument/2006/relationships/image" Target="../media/image11.png"/><Relationship Id="rId4" Type="http://schemas.openxmlformats.org/officeDocument/2006/relationships/image" Target="../media/image5.png"/><Relationship Id="rId9" Type="http://schemas.openxmlformats.org/officeDocument/2006/relationships/image" Target="../media/image10.png"/><Relationship Id="rId14" Type="http://schemas.openxmlformats.org/officeDocument/2006/relationships/image" Target="../media/image1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8.png"/><Relationship Id="rId2" Type="http://schemas.openxmlformats.org/officeDocument/2006/relationships/image" Target="../media/image17.png"/><Relationship Id="rId1" Type="http://schemas.openxmlformats.org/officeDocument/2006/relationships/image" Target="../media/image16.png"/><Relationship Id="rId5" Type="http://schemas.openxmlformats.org/officeDocument/2006/relationships/image" Target="../media/image20.png"/><Relationship Id="rId4" Type="http://schemas.openxmlformats.org/officeDocument/2006/relationships/image" Target="../media/image19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18</xdr:row>
      <xdr:rowOff>482600</xdr:rowOff>
    </xdr:to>
    <xdr:sp macro="[0]!Instruction.BlockClick" textlink="">
      <xdr:nvSpPr>
        <xdr:cNvPr id="2" name="InstrBlock_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19075" y="38385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127000</xdr:rowOff>
    </xdr:from>
    <xdr:to>
      <xdr:col>3</xdr:col>
      <xdr:colOff>0</xdr:colOff>
      <xdr:row>18</xdr:row>
      <xdr:rowOff>19050</xdr:rowOff>
    </xdr:to>
    <xdr:sp macro="[0]!Instruction.BlockClick" textlink="">
      <xdr:nvSpPr>
        <xdr:cNvPr id="4" name="InstrBlock_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19075" y="33750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44450</xdr:rowOff>
    </xdr:from>
    <xdr:to>
      <xdr:col>3</xdr:col>
      <xdr:colOff>0</xdr:colOff>
      <xdr:row>15</xdr:row>
      <xdr:rowOff>127000</xdr:rowOff>
    </xdr:to>
    <xdr:sp macro="[0]!Instruction.BlockClick" textlink="">
      <xdr:nvSpPr>
        <xdr:cNvPr id="5" name="InstrBlock_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19075" y="29114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44450</xdr:rowOff>
    </xdr:to>
    <xdr:sp macro="[0]!Instruction.BlockClick" textlink="">
      <xdr:nvSpPr>
        <xdr:cNvPr id="6" name="InstrBlock_4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19075" y="24479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98425</xdr:rowOff>
    </xdr:from>
    <xdr:to>
      <xdr:col>3</xdr:col>
      <xdr:colOff>0</xdr:colOff>
      <xdr:row>12</xdr:row>
      <xdr:rowOff>66675</xdr:rowOff>
    </xdr:to>
    <xdr:sp macro="[0]!Instruction.BlockClick" textlink="">
      <xdr:nvSpPr>
        <xdr:cNvPr id="7" name="InstrBlock_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19075" y="198437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149225</xdr:rowOff>
    </xdr:from>
    <xdr:to>
      <xdr:col>3</xdr:col>
      <xdr:colOff>0</xdr:colOff>
      <xdr:row>10</xdr:row>
      <xdr:rowOff>98425</xdr:rowOff>
    </xdr:to>
    <xdr:sp macro="[0]!Instruction.BlockClick" textlink="">
      <xdr:nvSpPr>
        <xdr:cNvPr id="8" name="InstrBlock_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19075" y="1520825"/>
          <a:ext cx="2066925" cy="46355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47624</xdr:colOff>
      <xdr:row>108</xdr:row>
      <xdr:rowOff>114299</xdr:rowOff>
    </xdr:from>
    <xdr:to>
      <xdr:col>9</xdr:col>
      <xdr:colOff>181724</xdr:colOff>
      <xdr:row>110</xdr:row>
      <xdr:rowOff>165299</xdr:rowOff>
    </xdr:to>
    <xdr:sp macro="[0]!Instruction.cmdGetUpdate_Click" textlink="">
      <xdr:nvSpPr>
        <xdr:cNvPr id="9" name="cmdGetUpdate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486024" y="4181475"/>
          <a:ext cx="318210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108</xdr:row>
      <xdr:rowOff>114300</xdr:rowOff>
    </xdr:from>
    <xdr:to>
      <xdr:col>15</xdr:col>
      <xdr:colOff>105525</xdr:colOff>
      <xdr:row>110</xdr:row>
      <xdr:rowOff>165300</xdr:rowOff>
    </xdr:to>
    <xdr:sp macro="[0]!Instruction.cmdShowHideUpdateLog_Click" textlink="">
      <xdr:nvSpPr>
        <xdr:cNvPr id="10" name="cmdShowHideUpdateLo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5743575" y="4181475"/>
          <a:ext cx="3505950" cy="0"/>
        </a:xfrm>
        <a:prstGeom prst="rect">
          <a:avLst/>
        </a:prstGeom>
        <a:solidFill>
          <a:srgbClr val="F0F0F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32000" tIns="36000" rIns="36000" bIns="36000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0" name="Pict 9" descr="тест">
          <a:extLst>
            <a:ext uri="{FF2B5EF4-FFF2-40B4-BE49-F238E27FC236}">
              <a16:creationId xmlns:a16="http://schemas.microsoft.com/office/drawing/2014/main" id="{00000000-0008-0000-0000-00000C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1" name="Pict 9" descr="тест">
          <a:extLst>
            <a:ext uri="{FF2B5EF4-FFF2-40B4-BE49-F238E27FC236}">
              <a16:creationId xmlns:a16="http://schemas.microsoft.com/office/drawing/2014/main" id="{00000000-0008-0000-0000-00000D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339982" name="Pict 9" descr="тест">
          <a:extLst>
            <a:ext uri="{FF2B5EF4-FFF2-40B4-BE49-F238E27FC236}">
              <a16:creationId xmlns:a16="http://schemas.microsoft.com/office/drawing/2014/main" id="{00000000-0008-0000-0000-00000E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11811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149225</xdr:rowOff>
    </xdr:to>
    <xdr:sp macro="[0]!Instruction.BlockClick" textlink="">
      <xdr:nvSpPr>
        <xdr:cNvPr id="14" name="InstrBlock_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19075" y="1057275"/>
          <a:ext cx="2066925" cy="463550"/>
        </a:xfrm>
        <a:prstGeom prst="rect">
          <a:avLst/>
        </a:prstGeom>
        <a:solidFill>
          <a:srgbClr val="FFC170"/>
        </a:solidFill>
        <a:ln w="9525">
          <a:solidFill>
            <a:srgbClr val="A6A6A6"/>
          </a:solidFill>
          <a:miter lim="800000"/>
          <a:headEnd/>
          <a:tailEnd/>
        </a:ln>
      </xdr:spPr>
      <xdr:txBody>
        <a:bodyPr vertOverflow="clip" wrap="square" lIns="468000" tIns="46800" rIns="36000" bIns="468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 macro="[0]!Instruction.BlockClick">
      <xdr:nvPicPr>
        <xdr:cNvPr id="339984" name="InstrImg_1" descr="icon1">
          <a:extLst>
            <a:ext uri="{FF2B5EF4-FFF2-40B4-BE49-F238E27FC236}">
              <a16:creationId xmlns:a16="http://schemas.microsoft.com/office/drawing/2014/main" id="{00000000-0008-0000-0000-000010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1144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 macro="[0]!Instruction.BlockClick">
      <xdr:nvPicPr>
        <xdr:cNvPr id="339985" name="InstrImg_2" descr="icon2">
          <a:extLst>
            <a:ext uri="{FF2B5EF4-FFF2-40B4-BE49-F238E27FC236}">
              <a16:creationId xmlns:a16="http://schemas.microsoft.com/office/drawing/2014/main" id="{00000000-0008-0000-0000-000011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552575"/>
          <a:ext cx="3810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 macro="[0]!Instruction.BlockClick">
      <xdr:nvPicPr>
        <xdr:cNvPr id="339986" name="InstrImg_3" descr="icon3">
          <a:extLst>
            <a:ext uri="{FF2B5EF4-FFF2-40B4-BE49-F238E27FC236}">
              <a16:creationId xmlns:a16="http://schemas.microsoft.com/office/drawing/2014/main" id="{00000000-0008-0000-0000-000012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01930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 macro="[0]!Instruction.BlockClick">
      <xdr:nvPicPr>
        <xdr:cNvPr id="339987" name="InstrImg_4" descr="icon4">
          <a:extLst>
            <a:ext uri="{FF2B5EF4-FFF2-40B4-BE49-F238E27FC236}">
              <a16:creationId xmlns:a16="http://schemas.microsoft.com/office/drawing/2014/main" id="{00000000-0008-0000-0000-000013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495550"/>
          <a:ext cx="3810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 macro="[0]!Instruction.BlockClick">
      <xdr:nvPicPr>
        <xdr:cNvPr id="339988" name="InstrImg_5" descr="icon5">
          <a:extLst>
            <a:ext uri="{FF2B5EF4-FFF2-40B4-BE49-F238E27FC236}">
              <a16:creationId xmlns:a16="http://schemas.microsoft.com/office/drawing/2014/main" id="{00000000-0008-0000-0000-000014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296227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 macro="[0]!Instruction.BlockClick">
      <xdr:nvPicPr>
        <xdr:cNvPr id="339989" name="InstrImg_6" descr="icon6">
          <a:extLst>
            <a:ext uri="{FF2B5EF4-FFF2-40B4-BE49-F238E27FC236}">
              <a16:creationId xmlns:a16="http://schemas.microsoft.com/office/drawing/2014/main" id="{00000000-0008-0000-0000-000015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3438525"/>
          <a:ext cx="3810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339990" name="Pict 9" descr="тест">
          <a:extLst>
            <a:ext uri="{FF2B5EF4-FFF2-40B4-BE49-F238E27FC236}">
              <a16:creationId xmlns:a16="http://schemas.microsoft.com/office/drawing/2014/main" id="{00000000-0008-0000-0000-000016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38195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339991" name="Pict 9" descr="тест">
          <a:extLst>
            <a:ext uri="{FF2B5EF4-FFF2-40B4-BE49-F238E27FC236}">
              <a16:creationId xmlns:a16="http://schemas.microsoft.com/office/drawing/2014/main" id="{00000000-0008-0000-0000-0000173005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4505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19050</xdr:colOff>
      <xdr:row>18</xdr:row>
      <xdr:rowOff>28575</xdr:rowOff>
    </xdr:from>
    <xdr:to>
      <xdr:col>1</xdr:col>
      <xdr:colOff>447675</xdr:colOff>
      <xdr:row>18</xdr:row>
      <xdr:rowOff>476250</xdr:rowOff>
    </xdr:to>
    <xdr:pic macro="[0]!Instruction.BlockClick">
      <xdr:nvPicPr>
        <xdr:cNvPr id="339992" name="InstrImg_7" descr="icon8.png">
          <a:extLst>
            <a:ext uri="{FF2B5EF4-FFF2-40B4-BE49-F238E27FC236}">
              <a16:creationId xmlns:a16="http://schemas.microsoft.com/office/drawing/2014/main" id="{00000000-0008-0000-0000-000018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3848100"/>
          <a:ext cx="4286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3" name="chkGetUpdatesTrue" descr="check_yes.jpg">
          <a:extLst>
            <a:ext uri="{FF2B5EF4-FFF2-40B4-BE49-F238E27FC236}">
              <a16:creationId xmlns:a16="http://schemas.microsoft.com/office/drawing/2014/main" id="{00000000-0008-0000-0000-000019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4" name="chkNoUpdatesFalse" descr="check_no.png">
          <a:extLst>
            <a:ext uri="{FF2B5EF4-FFF2-40B4-BE49-F238E27FC236}">
              <a16:creationId xmlns:a16="http://schemas.microsoft.com/office/drawing/2014/main" id="{00000000-0008-0000-0000-00001A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106</xdr:row>
      <xdr:rowOff>57150</xdr:rowOff>
    </xdr:from>
    <xdr:to>
      <xdr:col>4</xdr:col>
      <xdr:colOff>257175</xdr:colOff>
      <xdr:row>107</xdr:row>
      <xdr:rowOff>19050</xdr:rowOff>
    </xdr:to>
    <xdr:pic macro="[0]!Instruction.chkUpdates_Click">
      <xdr:nvPicPr>
        <xdr:cNvPr id="339995" name="chkNoUpdatesTrue" descr="check_yes.jpg" hidden="1">
          <a:extLst>
            <a:ext uri="{FF2B5EF4-FFF2-40B4-BE49-F238E27FC236}">
              <a16:creationId xmlns:a16="http://schemas.microsoft.com/office/drawing/2014/main" id="{00000000-0008-0000-0000-00001B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104775</xdr:colOff>
      <xdr:row>104</xdr:row>
      <xdr:rowOff>47625</xdr:rowOff>
    </xdr:from>
    <xdr:to>
      <xdr:col>4</xdr:col>
      <xdr:colOff>257175</xdr:colOff>
      <xdr:row>105</xdr:row>
      <xdr:rowOff>9525</xdr:rowOff>
    </xdr:to>
    <xdr:pic macro="[0]!Instruction.chkUpdates_Click">
      <xdr:nvPicPr>
        <xdr:cNvPr id="339996" name="chkGetUpdatesFalse" descr="check_no.png" hidden="1">
          <a:extLst>
            <a:ext uri="{FF2B5EF4-FFF2-40B4-BE49-F238E27FC236}">
              <a16:creationId xmlns:a16="http://schemas.microsoft.com/office/drawing/2014/main" id="{00000000-0008-0000-0000-00001C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525" y="4505325"/>
          <a:ext cx="1524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57150</xdr:colOff>
      <xdr:row>108</xdr:row>
      <xdr:rowOff>104775</xdr:rowOff>
    </xdr:from>
    <xdr:to>
      <xdr:col>5</xdr:col>
      <xdr:colOff>180975</xdr:colOff>
      <xdr:row>110</xdr:row>
      <xdr:rowOff>142875</xdr:rowOff>
    </xdr:to>
    <xdr:pic macro="[0]!Instruction.cmdGetUpdate_Click">
      <xdr:nvPicPr>
        <xdr:cNvPr id="339997" name="cmdGetUpdateImg" descr="icon11.png">
          <a:extLst>
            <a:ext uri="{FF2B5EF4-FFF2-40B4-BE49-F238E27FC236}">
              <a16:creationId xmlns:a16="http://schemas.microsoft.com/office/drawing/2014/main" id="{00000000-0008-0000-0000-00001D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28900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276225</xdr:colOff>
      <xdr:row>108</xdr:row>
      <xdr:rowOff>104775</xdr:rowOff>
    </xdr:from>
    <xdr:to>
      <xdr:col>11</xdr:col>
      <xdr:colOff>104775</xdr:colOff>
      <xdr:row>110</xdr:row>
      <xdr:rowOff>142875</xdr:rowOff>
    </xdr:to>
    <xdr:pic macro="[0]!Instruction.cmdShowHideUpdateLog_Click">
      <xdr:nvPicPr>
        <xdr:cNvPr id="339998" name="cmdShowHideUpdateLogImg" descr="icon13.png">
          <a:extLst>
            <a:ext uri="{FF2B5EF4-FFF2-40B4-BE49-F238E27FC236}">
              <a16:creationId xmlns:a16="http://schemas.microsoft.com/office/drawing/2014/main" id="{00000000-0008-0000-0000-00001E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4505325"/>
          <a:ext cx="4191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219380</xdr:colOff>
      <xdr:row>2</xdr:row>
      <xdr:rowOff>9392</xdr:rowOff>
    </xdr:from>
    <xdr:to>
      <xdr:col>2</xdr:col>
      <xdr:colOff>1303225</xdr:colOff>
      <xdr:row>2</xdr:row>
      <xdr:rowOff>223955</xdr:rowOff>
    </xdr:to>
    <xdr:sp macro="" textlink="">
      <xdr:nvSpPr>
        <xdr:cNvPr id="31" name="cmdAct_1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1019480" y="352292"/>
          <a:ext cx="1083845" cy="214563"/>
        </a:xfrm>
        <a:prstGeom prst="rect">
          <a:avLst/>
        </a:prstGeom>
        <a:solidFill>
          <a:srgbClr val="B3FFD9"/>
        </a:solidFill>
        <a:ln w="9525">
          <a:noFill/>
          <a:miter lim="800000"/>
          <a:headEnd/>
          <a:tailEnd/>
        </a:ln>
      </xdr:spPr>
      <xdr:txBody>
        <a:bodyPr vertOverflow="clip" wrap="square" lIns="360000" tIns="36000" rIns="3600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tx1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40000" name="cmdAct_2" descr="icon15.png">
          <a:extLst>
            <a:ext uri="{FF2B5EF4-FFF2-40B4-BE49-F238E27FC236}">
              <a16:creationId xmlns:a16="http://schemas.microsoft.com/office/drawing/2014/main" id="{00000000-0008-0000-0000-000020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0" y="247650"/>
          <a:ext cx="2857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81629</xdr:colOff>
      <xdr:row>2</xdr:row>
      <xdr:rowOff>219075</xdr:rowOff>
    </xdr:to>
    <xdr:sp macro="[0]!Instruction.cmdGetUpdate_Click" textlink="">
      <xdr:nvSpPr>
        <xdr:cNvPr id="33" name="cmdNoAct_1" hidden="1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1019175" y="352425"/>
          <a:ext cx="1634204" cy="209550"/>
        </a:xfrm>
        <a:prstGeom prst="rect">
          <a:avLst/>
        </a:prstGeom>
        <a:solidFill>
          <a:srgbClr val="FF5050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chemeClr val="bg1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340002" name="cmdNoAct_2" descr="icon16.png" hidden="1">
          <a:extLst>
            <a:ext uri="{FF2B5EF4-FFF2-40B4-BE49-F238E27FC236}">
              <a16:creationId xmlns:a16="http://schemas.microsoft.com/office/drawing/2014/main" id="{00000000-0008-0000-0000-00002230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333375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220436</xdr:colOff>
      <xdr:row>2</xdr:row>
      <xdr:rowOff>3612</xdr:rowOff>
    </xdr:from>
    <xdr:to>
      <xdr:col>4</xdr:col>
      <xdr:colOff>141514</xdr:colOff>
      <xdr:row>2</xdr:row>
      <xdr:rowOff>219612</xdr:rowOff>
    </xdr:to>
    <xdr:sp macro="" textlink="">
      <xdr:nvSpPr>
        <xdr:cNvPr id="35" name="cmdNoInet_1" hidden="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020536" y="346512"/>
          <a:ext cx="1692728" cy="216000"/>
        </a:xfrm>
        <a:prstGeom prst="rect">
          <a:avLst/>
        </a:prstGeom>
        <a:solidFill>
          <a:srgbClr val="FFCC66"/>
        </a:solidFill>
        <a:ln w="9525">
          <a:noFill/>
          <a:miter lim="800000"/>
          <a:headEnd/>
          <a:tailEnd/>
        </a:ln>
      </xdr:spPr>
      <xdr:txBody>
        <a:bodyPr vertOverflow="clip" wrap="square" lIns="288000" tIns="36000" rIns="0" bIns="36000" anchor="ctr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ysClr val="windowText" lastClr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136963</xdr:rowOff>
    </xdr:from>
    <xdr:ext cx="250371" cy="374141"/>
    <xdr:sp macro="" textlink="">
      <xdr:nvSpPr>
        <xdr:cNvPr id="36" name="cmdNoInet_2" hidden="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1000125" y="270313"/>
          <a:ext cx="25037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ru-RU" sz="1800" b="1">
              <a:solidFill>
                <a:schemeClr val="bg1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47625</xdr:rowOff>
    </xdr:from>
    <xdr:to>
      <xdr:col>24</xdr:col>
      <xdr:colOff>267803</xdr:colOff>
      <xdr:row>2</xdr:row>
      <xdr:rowOff>123825</xdr:rowOff>
    </xdr:to>
    <xdr:sp macro="[0]!Instruction.cmdStart_Click" textlink="">
      <xdr:nvSpPr>
        <xdr:cNvPr id="37" name="cmdStart" hidden="1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6915150" y="180975"/>
          <a:ext cx="1839428" cy="285750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22</xdr:col>
          <xdr:colOff>66675</xdr:colOff>
          <xdr:row>126</xdr:row>
          <xdr:rowOff>47625</xdr:rowOff>
        </xdr:to>
        <xdr:sp macro="" textlink="">
          <xdr:nvSpPr>
            <xdr:cNvPr id="193537" name="InstrWord" hidden="1">
              <a:extLst>
                <a:ext uri="{63B3BB69-23CF-44E3-9099-C40C66FF867C}">
                  <a14:compatExt spid="_x0000_s193537"/>
                </a:ext>
                <a:ext uri="{FF2B5EF4-FFF2-40B4-BE49-F238E27FC236}">
                  <a16:creationId xmlns:a16="http://schemas.microsoft.com/office/drawing/2014/main" id="{00000000-0008-0000-0000-000001F40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0</xdr:row>
      <xdr:rowOff>47625</xdr:rowOff>
    </xdr:from>
    <xdr:to>
      <xdr:col>6</xdr:col>
      <xdr:colOff>78601</xdr:colOff>
      <xdr:row>0</xdr:row>
      <xdr:rowOff>301503</xdr:rowOff>
    </xdr:to>
    <xdr:sp macro="[0]!modUpdTemplLogger.Clear" textlink="">
      <xdr:nvSpPr>
        <xdr:cNvPr id="194761" name="cmdStart">
          <a:extLst>
            <a:ext uri="{FF2B5EF4-FFF2-40B4-BE49-F238E27FC236}">
              <a16:creationId xmlns:a16="http://schemas.microsoft.com/office/drawing/2014/main" id="{00000000-0008-0000-0100-0000C9F80200}"/>
            </a:ext>
          </a:extLst>
        </xdr:cNvPr>
        <xdr:cNvSpPr>
          <a:spLocks noChangeArrowheads="1"/>
        </xdr:cNvSpPr>
      </xdr:nvSpPr>
      <xdr:spPr bwMode="auto">
        <a:xfrm>
          <a:off x="9544050" y="47625"/>
          <a:ext cx="1840726" cy="253878"/>
        </a:xfrm>
        <a:prstGeom prst="roundRect">
          <a:avLst>
            <a:gd name="adj" fmla="val 0"/>
          </a:avLst>
        </a:prstGeom>
        <a:solidFill>
          <a:srgbClr val="DDDDDD"/>
        </a:solidFill>
        <a:ln w="3175" algn="ctr">
          <a:solidFill>
            <a:srgbClr val="C0C0C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9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лог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</xdr:colOff>
      <xdr:row>32</xdr:row>
      <xdr:rowOff>57150</xdr:rowOff>
    </xdr:from>
    <xdr:to>
      <xdr:col>6</xdr:col>
      <xdr:colOff>1</xdr:colOff>
      <xdr:row>32</xdr:row>
      <xdr:rowOff>342900</xdr:rowOff>
    </xdr:to>
    <xdr:sp macro="[0]!modList00.cmdOrganizationChoice_Click_Handler" textlink="">
      <xdr:nvSpPr>
        <xdr:cNvPr id="89092" name="cmdOrgChoice">
          <a:extLst>
            <a:ext uri="{FF2B5EF4-FFF2-40B4-BE49-F238E27FC236}">
              <a16:creationId xmlns:a16="http://schemas.microsoft.com/office/drawing/2014/main" id="{00000000-0008-0000-0200-0000045C0100}"/>
            </a:ext>
          </a:extLst>
        </xdr:cNvPr>
        <xdr:cNvSpPr>
          <a:spLocks noChangeArrowheads="1"/>
        </xdr:cNvSpPr>
      </xdr:nvSpPr>
      <xdr:spPr bwMode="auto">
        <a:xfrm>
          <a:off x="2457451" y="3695700"/>
          <a:ext cx="3381375" cy="285750"/>
        </a:xfrm>
        <a:prstGeom prst="roundRect">
          <a:avLst>
            <a:gd name="adj" fmla="val 0"/>
          </a:avLst>
        </a:prstGeom>
        <a:solidFill>
          <a:srgbClr val="DDDDDD"/>
        </a:solidFill>
        <a:ln w="6350" cap="sq" algn="ctr">
          <a:solidFill>
            <a:srgbClr val="969696"/>
          </a:solidFill>
          <a:miter lim="800000"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Выбор организации</a:t>
          </a:r>
        </a:p>
      </xdr:txBody>
    </xdr:sp>
    <xdr:clientData/>
  </xdr:twoCellAnchor>
  <xdr:twoCellAnchor editAs="oneCell">
    <xdr:from>
      <xdr:col>6</xdr:col>
      <xdr:colOff>0</xdr:colOff>
      <xdr:row>22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5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1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23</xdr:row>
      <xdr:rowOff>0</xdr:rowOff>
    </xdr:from>
    <xdr:to>
      <xdr:col>6</xdr:col>
      <xdr:colOff>219075</xdr:colOff>
      <xdr:row>31</xdr:row>
      <xdr:rowOff>152400</xdr:rowOff>
    </xdr:to>
    <xdr:pic macro="[0]!modInfo.MainSheetHelp">
      <xdr:nvPicPr>
        <xdr:cNvPr id="335506" name="ExcludeHelp_4" descr="Справка по листу" hidden="1">
          <a:extLst>
            <a:ext uri="{FF2B5EF4-FFF2-40B4-BE49-F238E27FC236}">
              <a16:creationId xmlns:a16="http://schemas.microsoft.com/office/drawing/2014/main" id="{00000000-0008-0000-0200-000092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23145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16</xdr:row>
      <xdr:rowOff>0</xdr:rowOff>
    </xdr:from>
    <xdr:to>
      <xdr:col>6</xdr:col>
      <xdr:colOff>219075</xdr:colOff>
      <xdr:row>17</xdr:row>
      <xdr:rowOff>38100</xdr:rowOff>
    </xdr:to>
    <xdr:pic macro="[0]!modInfo.MainSheetHelp">
      <xdr:nvPicPr>
        <xdr:cNvPr id="335507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3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59067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38100</xdr:colOff>
      <xdr:row>14</xdr:row>
      <xdr:rowOff>0</xdr:rowOff>
    </xdr:from>
    <xdr:to>
      <xdr:col>6</xdr:col>
      <xdr:colOff>228600</xdr:colOff>
      <xdr:row>14</xdr:row>
      <xdr:rowOff>190500</xdr:rowOff>
    </xdr:to>
    <xdr:grpSp>
      <xdr:nvGrpSpPr>
        <xdr:cNvPr id="335508" name="shCalendar" hidden="1">
          <a:extLst>
            <a:ext uri="{FF2B5EF4-FFF2-40B4-BE49-F238E27FC236}">
              <a16:creationId xmlns:a16="http://schemas.microsoft.com/office/drawing/2014/main" id="{00000000-0008-0000-0200-0000941E0500}"/>
            </a:ext>
          </a:extLst>
        </xdr:cNvPr>
        <xdr:cNvGrpSpPr>
          <a:grpSpLocks/>
        </xdr:cNvGrpSpPr>
      </xdr:nvGrpSpPr>
      <xdr:grpSpPr bwMode="auto">
        <a:xfrm>
          <a:off x="6728460" y="134874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5511" name="shCalendar_bck" hidden="1">
            <a:extLst>
              <a:ext uri="{FF2B5EF4-FFF2-40B4-BE49-F238E27FC236}">
                <a16:creationId xmlns:a16="http://schemas.microsoft.com/office/drawing/2014/main" id="{00000000-0008-0000-0200-0000971E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5512" name="shCalendar_1" descr="CalendarSmall.bmp" hidden="1">
            <a:extLst>
              <a:ext uri="{FF2B5EF4-FFF2-40B4-BE49-F238E27FC236}">
                <a16:creationId xmlns:a16="http://schemas.microsoft.com/office/drawing/2014/main" id="{00000000-0008-0000-0200-0000981E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3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219075</xdr:colOff>
      <xdr:row>23</xdr:row>
      <xdr:rowOff>38100</xdr:rowOff>
    </xdr:to>
    <xdr:pic macro="[0]!modInfo.MainSheetHelp">
      <xdr:nvPicPr>
        <xdr:cNvPr id="335509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951E05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6</xdr:col>
      <xdr:colOff>0</xdr:colOff>
      <xdr:row>4</xdr:row>
      <xdr:rowOff>0</xdr:rowOff>
    </xdr:from>
    <xdr:to>
      <xdr:col>6</xdr:col>
      <xdr:colOff>219075</xdr:colOff>
      <xdr:row>4</xdr:row>
      <xdr:rowOff>219075</xdr:rowOff>
    </xdr:to>
    <xdr:pic macro="[0]!modList00.CreatePrintedForm">
      <xdr:nvPicPr>
        <xdr:cNvPr id="335510" name="cmdCreatePrintedForm" descr="Создание печатной формы">
          <a:extLst>
            <a:ext uri="{FF2B5EF4-FFF2-40B4-BE49-F238E27FC236}">
              <a16:creationId xmlns:a16="http://schemas.microsoft.com/office/drawing/2014/main" id="{00000000-0008-0000-0200-0000961E05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42875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oneCellAnchor>
    <xdr:from>
      <xdr:col>6</xdr:col>
      <xdr:colOff>0</xdr:colOff>
      <xdr:row>22</xdr:row>
      <xdr:rowOff>0</xdr:rowOff>
    </xdr:from>
    <xdr:ext cx="219075" cy="323850"/>
    <xdr:pic macro="[0]!modInfo.MainSheetHelp">
      <xdr:nvPicPr>
        <xdr:cNvPr id="11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15200" y="1952625"/>
          <a:ext cx="2190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15</xdr:row>
      <xdr:rowOff>0</xdr:rowOff>
    </xdr:from>
    <xdr:to>
      <xdr:col>6</xdr:col>
      <xdr:colOff>228600</xdr:colOff>
      <xdr:row>15</xdr:row>
      <xdr:rowOff>190500</xdr:rowOff>
    </xdr:to>
    <xdr:grpSp>
      <xdr:nvGrpSpPr>
        <xdr:cNvPr id="339016" name="shCalendar" hidden="1">
          <a:extLst>
            <a:ext uri="{FF2B5EF4-FFF2-40B4-BE49-F238E27FC236}">
              <a16:creationId xmlns:a16="http://schemas.microsoft.com/office/drawing/2014/main" id="{00000000-0008-0000-0300-0000482C0500}"/>
            </a:ext>
          </a:extLst>
        </xdr:cNvPr>
        <xdr:cNvGrpSpPr>
          <a:grpSpLocks/>
        </xdr:cNvGrpSpPr>
      </xdr:nvGrpSpPr>
      <xdr:grpSpPr bwMode="auto">
        <a:xfrm>
          <a:off x="8991600" y="2590800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9017" name="shCalendar_bck" hidden="1">
            <a:extLst>
              <a:ext uri="{FF2B5EF4-FFF2-40B4-BE49-F238E27FC236}">
                <a16:creationId xmlns:a16="http://schemas.microsoft.com/office/drawing/2014/main" id="{00000000-0008-0000-0300-0000492C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9018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A2C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21</xdr:row>
      <xdr:rowOff>0</xdr:rowOff>
    </xdr:from>
    <xdr:ext cx="190500" cy="190500"/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" name="shCalendar" hidden="1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>
            <a:extLst>
              <a:ext uri="{FF2B5EF4-FFF2-40B4-BE49-F238E27FC236}">
                <a16:creationId xmlns:a16="http://schemas.microsoft.com/office/drawing/2014/main" id="{00000000-0008-0000-03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0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4" name="shCalendar" hidden="1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5" name="shCalendar_bck" hidden="1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7" name="shCalendar" hidden="1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8" name="shCalendar_bck" hidden="1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9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20" name="shCalendar" hidden="1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1" name="shCalendar_bck" hidden="1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2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3" name="shCalendar" hidden="1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24" name="shCalendar_bck" hidden="1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5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26" name="shCalendar" hidden="1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27" name="shCalendar_bck" hidden="1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28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29" name="shCalendar" hidden="1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0" name="shCalendar_bck" hidden="1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1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32" name="shCalendar" hidden="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" name="shCalendar_bck" hidden="1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4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35" name="shCalendar" hidden="1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6" name="shCalendar_bck" hidden="1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7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38" name="shCalendar" hidden="1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39" name="shCalendar_bck" hidden="1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0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1" name="shCalendar" hidden="1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2" name="shCalendar_bck" hidden="1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3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44" name="shCalendar" hidden="1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5" name="shCalendar_bck" hidden="1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47" name="shCalendar" hidden="1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48" name="shCalendar_bck" hidden="1"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9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50" name="shCalendar" hidden="1">
          <a:extLst>
            <a:ext uri="{FF2B5EF4-FFF2-40B4-BE49-F238E27FC236}">
              <a16:creationId xmlns:a16="http://schemas.microsoft.com/office/drawing/2014/main" id="{00000000-0008-0000-0300-000032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51" name="shCalendar_bck" hidden="1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2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3" name="shCalendar" hidden="1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4" name="shCalendar_bck" hidden="1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5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56" name="shCalendar" hidden="1">
          <a:extLst>
            <a:ext uri="{FF2B5EF4-FFF2-40B4-BE49-F238E27FC236}">
              <a16:creationId xmlns:a16="http://schemas.microsoft.com/office/drawing/2014/main" id="{00000000-0008-0000-0300-000038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57" name="shCalendar_bck" hidden="1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58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59" name="shCalendar" hidden="1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0" name="shCalendar_bck" hidden="1"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1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62" name="shCalendar" hidden="1">
          <a:extLst>
            <a:ext uri="{FF2B5EF4-FFF2-40B4-BE49-F238E27FC236}">
              <a16:creationId xmlns:a16="http://schemas.microsoft.com/office/drawing/2014/main" id="{00000000-0008-0000-0300-00003E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63" name="shCalendar_bck" hidden="1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4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65" name="shCalendar" hidden="1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6" name="shCalendar_bck" hidden="1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67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68" name="shCalendar" hidden="1">
          <a:extLst>
            <a:ext uri="{FF2B5EF4-FFF2-40B4-BE49-F238E27FC236}">
              <a16:creationId xmlns:a16="http://schemas.microsoft.com/office/drawing/2014/main" id="{00000000-0008-0000-0300-000044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9" name="shCalendar_bck" hidden="1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0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1" name="shCalendar" hidden="1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2" name="shCalendar_bck" hidden="1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3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74" name="shCalendar" hidden="1">
          <a:extLst>
            <a:ext uri="{FF2B5EF4-FFF2-40B4-BE49-F238E27FC236}">
              <a16:creationId xmlns:a16="http://schemas.microsoft.com/office/drawing/2014/main" id="{00000000-0008-0000-0300-00004A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75" name="shCalendar_bck" hidden="1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77" name="shCalendar" hidden="1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78" name="shCalendar_bck" hidden="1">
            <a:extLst>
              <a:ext uri="{FF2B5EF4-FFF2-40B4-BE49-F238E27FC236}">
                <a16:creationId xmlns:a16="http://schemas.microsoft.com/office/drawing/2014/main" id="{00000000-0008-0000-0300-00004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9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4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80" name="shCalendar" hidden="1">
          <a:extLst>
            <a:ext uri="{FF2B5EF4-FFF2-40B4-BE49-F238E27FC236}">
              <a16:creationId xmlns:a16="http://schemas.microsoft.com/office/drawing/2014/main" id="{00000000-0008-0000-0300-000050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1" name="shCalendar_bck" hidden="1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2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52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3" name="shCalendar" hidden="1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84" name="shCalendar_bck" hidden="1">
            <a:extLst>
              <a:ext uri="{FF2B5EF4-FFF2-40B4-BE49-F238E27FC236}">
                <a16:creationId xmlns:a16="http://schemas.microsoft.com/office/drawing/2014/main" id="{00000000-0008-0000-0300-000054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5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55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86" name="shCalendar" hidden="1">
          <a:extLst>
            <a:ext uri="{FF2B5EF4-FFF2-40B4-BE49-F238E27FC236}">
              <a16:creationId xmlns:a16="http://schemas.microsoft.com/office/drawing/2014/main" id="{00000000-0008-0000-0300-000056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87" name="shCalendar_bck" hidden="1">
            <a:extLst>
              <a:ext uri="{FF2B5EF4-FFF2-40B4-BE49-F238E27FC236}">
                <a16:creationId xmlns:a16="http://schemas.microsoft.com/office/drawing/2014/main" id="{00000000-0008-0000-0300-000057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88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58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89" name="shCalendar" hidden="1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0" name="shCalendar_bck" hidden="1">
            <a:extLst>
              <a:ext uri="{FF2B5EF4-FFF2-40B4-BE49-F238E27FC236}">
                <a16:creationId xmlns:a16="http://schemas.microsoft.com/office/drawing/2014/main" id="{00000000-0008-0000-0300-00005A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1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5B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92" name="shCalendar" hidden="1">
          <a:extLst>
            <a:ext uri="{FF2B5EF4-FFF2-40B4-BE49-F238E27FC236}">
              <a16:creationId xmlns:a16="http://schemas.microsoft.com/office/drawing/2014/main" id="{00000000-0008-0000-0300-00005C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3" name="shCalendar_bck" hidden="1"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4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95" name="shCalendar" hidden="1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6" name="shCalendar_bck" hidden="1"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97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98" name="shCalendar" hidden="1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99" name="shCalendar_bck" hidden="1"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0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1" name="shCalendar" hidden="1">
          <a:extLst>
            <a:ext uri="{FF2B5EF4-FFF2-40B4-BE49-F238E27FC236}">
              <a16:creationId xmlns:a16="http://schemas.microsoft.com/office/drawing/2014/main" id="{00000000-0008-0000-0300-000065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2" name="shCalendar_bck" hidden="1">
            <a:extLst>
              <a:ext uri="{FF2B5EF4-FFF2-40B4-BE49-F238E27FC236}">
                <a16:creationId xmlns:a16="http://schemas.microsoft.com/office/drawing/2014/main" id="{00000000-0008-0000-0300-00006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3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6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04" name="shCalendar" hidden="1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5" name="shCalendar_bck" hidden="1">
            <a:extLst>
              <a:ext uri="{FF2B5EF4-FFF2-40B4-BE49-F238E27FC236}">
                <a16:creationId xmlns:a16="http://schemas.microsoft.com/office/drawing/2014/main" id="{00000000-0008-0000-0300-00006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6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6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07" name="shCalendar" hidden="1">
          <a:extLst>
            <a:ext uri="{FF2B5EF4-FFF2-40B4-BE49-F238E27FC236}">
              <a16:creationId xmlns:a16="http://schemas.microsoft.com/office/drawing/2014/main" id="{00000000-0008-0000-0300-00006B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08" name="shCalendar_bck" hidden="1">
            <a:extLst>
              <a:ext uri="{FF2B5EF4-FFF2-40B4-BE49-F238E27FC236}">
                <a16:creationId xmlns:a16="http://schemas.microsoft.com/office/drawing/2014/main" id="{00000000-0008-0000-0300-00006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9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6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10" name="shCalendar" hidden="1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11" name="shCalendar_bck" hidden="1">
            <a:extLst>
              <a:ext uri="{FF2B5EF4-FFF2-40B4-BE49-F238E27FC236}">
                <a16:creationId xmlns:a16="http://schemas.microsoft.com/office/drawing/2014/main" id="{00000000-0008-0000-0300-00006F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2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70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3" name="shCalendar" hidden="1"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4" name="shCalendar_bck" hidden="1">
            <a:extLst>
              <a:ext uri="{FF2B5EF4-FFF2-40B4-BE49-F238E27FC236}">
                <a16:creationId xmlns:a16="http://schemas.microsoft.com/office/drawing/2014/main" id="{00000000-0008-0000-0300-000072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5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73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190500</xdr:rowOff>
    </xdr:to>
    <xdr:grpSp>
      <xdr:nvGrpSpPr>
        <xdr:cNvPr id="116" name="shCalendar" hidden="1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17" name="shCalendar_bck" hidden="1">
            <a:extLst>
              <a:ext uri="{FF2B5EF4-FFF2-40B4-BE49-F238E27FC236}">
                <a16:creationId xmlns:a16="http://schemas.microsoft.com/office/drawing/2014/main" id="{00000000-0008-0000-0300-000075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18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76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19" name="shCalendar" hidden="1">
          <a:extLst>
            <a:ext uri="{FF2B5EF4-FFF2-40B4-BE49-F238E27FC236}">
              <a16:creationId xmlns:a16="http://schemas.microsoft.com/office/drawing/2014/main" id="{00000000-0008-0000-0300-000077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0" name="shCalendar_bck" hidden="1">
            <a:extLst>
              <a:ext uri="{FF2B5EF4-FFF2-40B4-BE49-F238E27FC236}">
                <a16:creationId xmlns:a16="http://schemas.microsoft.com/office/drawing/2014/main" id="{00000000-0008-0000-0300-000078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1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79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22</xdr:row>
      <xdr:rowOff>0</xdr:rowOff>
    </xdr:from>
    <xdr:to>
      <xdr:col>6</xdr:col>
      <xdr:colOff>228600</xdr:colOff>
      <xdr:row>23</xdr:row>
      <xdr:rowOff>142875</xdr:rowOff>
    </xdr:to>
    <xdr:grpSp>
      <xdr:nvGrpSpPr>
        <xdr:cNvPr id="122" name="shCalendar" hidden="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42875"/>
          <a:chOff x="13896191" y="1813753"/>
          <a:chExt cx="211023" cy="178845"/>
        </a:xfrm>
      </xdr:grpSpPr>
      <xdr:sp macro="[0]!modfrmDateChoose.CalendarShow" textlink="">
        <xdr:nvSpPr>
          <xdr:cNvPr id="123" name="shCalendar_bck" hidden="1">
            <a:extLst>
              <a:ext uri="{FF2B5EF4-FFF2-40B4-BE49-F238E27FC236}">
                <a16:creationId xmlns:a16="http://schemas.microsoft.com/office/drawing/2014/main" id="{00000000-0008-0000-0300-00007B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4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7C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22</xdr:row>
      <xdr:rowOff>0</xdr:rowOff>
    </xdr:from>
    <xdr:ext cx="190500" cy="190500"/>
    <xdr:grpSp>
      <xdr:nvGrpSpPr>
        <xdr:cNvPr id="125" name="shCalendar" hidden="1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GrpSpPr>
          <a:grpSpLocks/>
        </xdr:cNvGrpSpPr>
      </xdr:nvGrpSpPr>
      <xdr:grpSpPr bwMode="auto">
        <a:xfrm>
          <a:off x="8991600" y="33051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6" name="shCalendar_bck" hidden="1">
            <a:extLst>
              <a:ext uri="{FF2B5EF4-FFF2-40B4-BE49-F238E27FC236}">
                <a16:creationId xmlns:a16="http://schemas.microsoft.com/office/drawing/2014/main" id="{00000000-0008-0000-0300-00007E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27" name="shCalendar_1" descr="CalendarSmall.bmp" hidden="1">
            <a:extLst>
              <a:ext uri="{FF2B5EF4-FFF2-40B4-BE49-F238E27FC236}">
                <a16:creationId xmlns:a16="http://schemas.microsoft.com/office/drawing/2014/main" id="{00000000-0008-0000-0300-00007F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2</xdr:col>
      <xdr:colOff>219075</xdr:colOff>
      <xdr:row>3</xdr:row>
      <xdr:rowOff>219075</xdr:rowOff>
    </xdr:to>
    <xdr:pic macro="[0]!modInfo.MainSheetHelp">
      <xdr:nvPicPr>
        <xdr:cNvPr id="274400" name="ExcludeHelp_1" descr="Справка по листу" hidden="1">
          <a:extLst>
            <a:ext uri="{FF2B5EF4-FFF2-40B4-BE49-F238E27FC236}">
              <a16:creationId xmlns:a16="http://schemas.microsoft.com/office/drawing/2014/main" id="{00000000-0008-0000-0500-0000E02F04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00"/>
          <a:ext cx="2190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38100</xdr:colOff>
      <xdr:row>11</xdr:row>
      <xdr:rowOff>0</xdr:rowOff>
    </xdr:from>
    <xdr:to>
      <xdr:col>9</xdr:col>
      <xdr:colOff>228600</xdr:colOff>
      <xdr:row>11</xdr:row>
      <xdr:rowOff>190500</xdr:rowOff>
    </xdr:to>
    <xdr:grpSp>
      <xdr:nvGrpSpPr>
        <xdr:cNvPr id="333111" name="shCalendar" hidden="1">
          <a:extLst>
            <a:ext uri="{FF2B5EF4-FFF2-40B4-BE49-F238E27FC236}">
              <a16:creationId xmlns:a16="http://schemas.microsoft.com/office/drawing/2014/main" id="{00000000-0008-0000-0700-000037150500}"/>
            </a:ext>
          </a:extLst>
        </xdr:cNvPr>
        <xdr:cNvGrpSpPr>
          <a:grpSpLocks/>
        </xdr:cNvGrpSpPr>
      </xdr:nvGrpSpPr>
      <xdr:grpSpPr bwMode="auto">
        <a:xfrm>
          <a:off x="8010525" y="10572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333112" name="shCalendar_bck" hidden="1">
            <a:extLst>
              <a:ext uri="{FF2B5EF4-FFF2-40B4-BE49-F238E27FC236}">
                <a16:creationId xmlns:a16="http://schemas.microsoft.com/office/drawing/2014/main" id="{00000000-0008-0000-0700-0000381505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333113" name="shCalendar_1" descr="CalendarSmall.bmp" hidden="1">
            <a:extLst>
              <a:ext uri="{FF2B5EF4-FFF2-40B4-BE49-F238E27FC236}">
                <a16:creationId xmlns:a16="http://schemas.microsoft.com/office/drawing/2014/main" id="{00000000-0008-0000-0700-0000391505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111</xdr:row>
      <xdr:rowOff>0</xdr:rowOff>
    </xdr:from>
    <xdr:to>
      <xdr:col>6</xdr:col>
      <xdr:colOff>228600</xdr:colOff>
      <xdr:row>112</xdr:row>
      <xdr:rowOff>47625</xdr:rowOff>
    </xdr:to>
    <xdr:grpSp>
      <xdr:nvGrpSpPr>
        <xdr:cNvPr id="2" name="shCalendar" hidden="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GrpSpPr>
          <a:grpSpLocks/>
        </xdr:cNvGrpSpPr>
      </xdr:nvGrpSpPr>
      <xdr:grpSpPr bwMode="auto">
        <a:xfrm>
          <a:off x="4324350" y="23631525"/>
          <a:ext cx="190500" cy="904875"/>
          <a:chOff x="13896191" y="1813753"/>
          <a:chExt cx="211023" cy="178845"/>
        </a:xfrm>
      </xdr:grpSpPr>
      <xdr:sp macro="[0]!modfrmDateChoose.CalendarShow" textlink="">
        <xdr:nvSpPr>
          <xdr:cNvPr id="3" name="shCalendar_bck" hidden="1">
            <a:extLst>
              <a:ext uri="{FF2B5EF4-FFF2-40B4-BE49-F238E27FC236}">
                <a16:creationId xmlns:a16="http://schemas.microsoft.com/office/drawing/2014/main" id="{00000000-0008-0000-1700-000003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4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04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113</xdr:row>
      <xdr:rowOff>0</xdr:rowOff>
    </xdr:from>
    <xdr:ext cx="190500" cy="190500"/>
    <xdr:grpSp>
      <xdr:nvGrpSpPr>
        <xdr:cNvPr id="5" name="shCalendar" hidden="1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GrpSpPr>
          <a:grpSpLocks/>
        </xdr:cNvGrpSpPr>
      </xdr:nvGrpSpPr>
      <xdr:grpSpPr bwMode="auto">
        <a:xfrm>
          <a:off x="4324350" y="2534602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6" name="shCalendar_bck" hidden="1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7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  <xdr:twoCellAnchor editAs="oneCell">
    <xdr:from>
      <xdr:col>6</xdr:col>
      <xdr:colOff>38100</xdr:colOff>
      <xdr:row>112</xdr:row>
      <xdr:rowOff>0</xdr:rowOff>
    </xdr:from>
    <xdr:to>
      <xdr:col>6</xdr:col>
      <xdr:colOff>228600</xdr:colOff>
      <xdr:row>112</xdr:row>
      <xdr:rowOff>190500</xdr:rowOff>
    </xdr:to>
    <xdr:grpSp>
      <xdr:nvGrpSpPr>
        <xdr:cNvPr id="8" name="shCalendar" hidden="1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pSpPr>
          <a:grpSpLocks/>
        </xdr:cNvGrpSpPr>
      </xdr:nvGrpSpPr>
      <xdr:grpSpPr bwMode="auto">
        <a:xfrm>
          <a:off x="4324350" y="24488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9" name="shCalendar_bck" hidden="1">
            <a:extLst>
              <a:ext uri="{FF2B5EF4-FFF2-40B4-BE49-F238E27FC236}">
                <a16:creationId xmlns:a16="http://schemas.microsoft.com/office/drawing/2014/main" id="{00000000-0008-0000-17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0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0A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oneCellAnchor>
    <xdr:from>
      <xdr:col>6</xdr:col>
      <xdr:colOff>38100</xdr:colOff>
      <xdr:row>114</xdr:row>
      <xdr:rowOff>0</xdr:rowOff>
    </xdr:from>
    <xdr:ext cx="190500" cy="190500"/>
    <xdr:grpSp>
      <xdr:nvGrpSpPr>
        <xdr:cNvPr id="11" name="shCalendar" hidden="1">
          <a:extLst>
            <a:ext uri="{FF2B5EF4-FFF2-40B4-BE49-F238E27FC236}">
              <a16:creationId xmlns:a16="http://schemas.microsoft.com/office/drawing/2014/main" id="{00000000-0008-0000-1700-00000B000000}"/>
            </a:ext>
          </a:extLst>
        </xdr:cNvPr>
        <xdr:cNvGrpSpPr>
          <a:grpSpLocks/>
        </xdr:cNvGrpSpPr>
      </xdr:nvGrpSpPr>
      <xdr:grpSpPr bwMode="auto">
        <a:xfrm>
          <a:off x="4324350" y="25631775"/>
          <a:ext cx="190500" cy="190500"/>
          <a:chOff x="13896191" y="1813753"/>
          <a:chExt cx="211023" cy="178845"/>
        </a:xfrm>
      </xdr:grpSpPr>
      <xdr:sp macro="[0]!modfrmDateChoose.CalendarShow" textlink="">
        <xdr:nvSpPr>
          <xdr:cNvPr id="12" name="shCalendar_bck" hidden="1">
            <a:extLst>
              <a:ext uri="{FF2B5EF4-FFF2-40B4-BE49-F238E27FC236}">
                <a16:creationId xmlns:a16="http://schemas.microsoft.com/office/drawing/2014/main" id="{00000000-0008-0000-1700-00000C000000}"/>
              </a:ext>
            </a:extLst>
          </xdr:cNvPr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0]!modfrmDateChoose.CalendarShow">
        <xdr:nvPicPr>
          <xdr:cNvPr id="13" name="shCalendar_1" descr="CalendarSmall.bmp" hidden="1">
            <a:extLst>
              <a:ext uri="{FF2B5EF4-FFF2-40B4-BE49-F238E27FC236}">
                <a16:creationId xmlns:a16="http://schemas.microsoft.com/office/drawing/2014/main" id="{00000000-0008-0000-1700-00000D000000}"/>
              </a:ext>
            </a:extLst>
          </xdr:cNvPr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bio-energo.ru/contacts/" TargetMode="Externa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nstruction">
    <tabColor rgb="FFCCCCFF"/>
  </sheetPr>
  <dimension ref="A1:AG118"/>
  <sheetViews>
    <sheetView showGridLines="0" zoomScaleNormal="100" workbookViewId="0"/>
  </sheetViews>
  <sheetFormatPr defaultRowHeight="11.4"/>
  <cols>
    <col min="1" max="1" width="3.25" customWidth="1"/>
    <col min="2" max="2" width="8.75" customWidth="1"/>
    <col min="3" max="3" width="22.25" customWidth="1"/>
    <col min="4" max="4" width="4.25" customWidth="1"/>
    <col min="5" max="6" width="4.375" customWidth="1"/>
    <col min="7" max="7" width="4.625" customWidth="1"/>
    <col min="8" max="25" width="4.375" customWidth="1"/>
    <col min="26" max="33" width="9.125" style="107"/>
  </cols>
  <sheetData>
    <row r="1" spans="1:27" ht="10.5" customHeight="1">
      <c r="AA1" s="107" t="s">
        <v>181</v>
      </c>
    </row>
    <row r="2" spans="1:27" ht="16.5" customHeight="1">
      <c r="B2" s="513" t="str">
        <f>"Код отчёта: " &amp; GetCode()</f>
        <v>Код отчёта: FAS.JKH.OPEN.INFO.ORG.WARM</v>
      </c>
      <c r="C2" s="513"/>
      <c r="D2" s="513"/>
      <c r="E2" s="513"/>
      <c r="F2" s="513"/>
      <c r="G2" s="513"/>
      <c r="V2" s="54"/>
    </row>
    <row r="3" spans="1:27" ht="18" customHeight="1">
      <c r="B3" s="514" t="str">
        <f>"Версия " &amp; GetVersion()</f>
        <v>Версия 1.1.1</v>
      </c>
      <c r="C3" s="51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V3" s="54"/>
      <c r="W3" s="54"/>
      <c r="X3" s="54"/>
      <c r="Y3" s="54"/>
    </row>
    <row r="4" spans="1:27" ht="6" customHeight="1"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7" ht="32.25" customHeight="1">
      <c r="B5" s="515" t="s">
        <v>538</v>
      </c>
      <c r="C5" s="516"/>
      <c r="D5" s="516"/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516"/>
      <c r="R5" s="516"/>
      <c r="S5" s="516"/>
      <c r="T5" s="516"/>
      <c r="U5" s="516"/>
      <c r="V5" s="516"/>
      <c r="W5" s="516"/>
      <c r="X5" s="516"/>
      <c r="Y5" s="517"/>
    </row>
    <row r="6" spans="1:27" ht="9.75" customHeight="1">
      <c r="A6" s="54"/>
      <c r="B6" s="106"/>
      <c r="C6" s="105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7"/>
    </row>
    <row r="7" spans="1:27" ht="15" customHeight="1">
      <c r="A7" s="54"/>
      <c r="B7" s="106"/>
      <c r="C7" s="105"/>
      <c r="D7" s="88"/>
      <c r="E7" s="518" t="s">
        <v>517</v>
      </c>
      <c r="F7" s="518"/>
      <c r="G7" s="518"/>
      <c r="H7" s="518"/>
      <c r="I7" s="518"/>
      <c r="J7" s="518"/>
      <c r="K7" s="518"/>
      <c r="L7" s="518"/>
      <c r="M7" s="518"/>
      <c r="N7" s="518"/>
      <c r="O7" s="518"/>
      <c r="P7" s="518"/>
      <c r="Q7" s="518"/>
      <c r="R7" s="518"/>
      <c r="S7" s="518"/>
      <c r="T7" s="518"/>
      <c r="U7" s="518"/>
      <c r="V7" s="518"/>
      <c r="W7" s="518"/>
      <c r="X7" s="518"/>
      <c r="Y7" s="87"/>
    </row>
    <row r="8" spans="1:27" ht="15" customHeight="1">
      <c r="A8" s="54"/>
      <c r="B8" s="106"/>
      <c r="C8" s="105"/>
      <c r="D8" s="88"/>
      <c r="E8" s="518"/>
      <c r="F8" s="518"/>
      <c r="G8" s="518"/>
      <c r="H8" s="518"/>
      <c r="I8" s="518"/>
      <c r="J8" s="518"/>
      <c r="K8" s="518"/>
      <c r="L8" s="518"/>
      <c r="M8" s="518"/>
      <c r="N8" s="518"/>
      <c r="O8" s="518"/>
      <c r="P8" s="518"/>
      <c r="Q8" s="518"/>
      <c r="R8" s="518"/>
      <c r="S8" s="518"/>
      <c r="T8" s="518"/>
      <c r="U8" s="518"/>
      <c r="V8" s="518"/>
      <c r="W8" s="518"/>
      <c r="X8" s="518"/>
      <c r="Y8" s="87"/>
    </row>
    <row r="9" spans="1:27" ht="15" customHeight="1">
      <c r="A9" s="54"/>
      <c r="B9" s="106"/>
      <c r="C9" s="105"/>
      <c r="D9" s="88"/>
      <c r="E9" s="518"/>
      <c r="F9" s="518"/>
      <c r="G9" s="518"/>
      <c r="H9" s="518"/>
      <c r="I9" s="518"/>
      <c r="J9" s="518"/>
      <c r="K9" s="518"/>
      <c r="L9" s="518"/>
      <c r="M9" s="518"/>
      <c r="N9" s="518"/>
      <c r="O9" s="518"/>
      <c r="P9" s="518"/>
      <c r="Q9" s="518"/>
      <c r="R9" s="518"/>
      <c r="S9" s="518"/>
      <c r="T9" s="518"/>
      <c r="U9" s="518"/>
      <c r="V9" s="518"/>
      <c r="W9" s="518"/>
      <c r="X9" s="518"/>
      <c r="Y9" s="87"/>
    </row>
    <row r="10" spans="1:27" ht="10.5" customHeight="1">
      <c r="A10" s="54"/>
      <c r="B10" s="106"/>
      <c r="C10" s="105"/>
      <c r="D10" s="88"/>
      <c r="E10" s="518"/>
      <c r="F10" s="518"/>
      <c r="G10" s="518"/>
      <c r="H10" s="518"/>
      <c r="I10" s="518"/>
      <c r="J10" s="518"/>
      <c r="K10" s="518"/>
      <c r="L10" s="518"/>
      <c r="M10" s="518"/>
      <c r="N10" s="518"/>
      <c r="O10" s="518"/>
      <c r="P10" s="518"/>
      <c r="Q10" s="518"/>
      <c r="R10" s="518"/>
      <c r="S10" s="518"/>
      <c r="T10" s="518"/>
      <c r="U10" s="518"/>
      <c r="V10" s="518"/>
      <c r="W10" s="518"/>
      <c r="X10" s="518"/>
      <c r="Y10" s="87"/>
    </row>
    <row r="11" spans="1:27" ht="27" customHeight="1">
      <c r="A11" s="54"/>
      <c r="B11" s="106"/>
      <c r="C11" s="105"/>
      <c r="D11" s="88"/>
      <c r="E11" s="518"/>
      <c r="F11" s="518"/>
      <c r="G11" s="518"/>
      <c r="H11" s="518"/>
      <c r="I11" s="518"/>
      <c r="J11" s="518"/>
      <c r="K11" s="518"/>
      <c r="L11" s="518"/>
      <c r="M11" s="518"/>
      <c r="N11" s="518"/>
      <c r="O11" s="518"/>
      <c r="P11" s="518"/>
      <c r="Q11" s="518"/>
      <c r="R11" s="518"/>
      <c r="S11" s="518"/>
      <c r="T11" s="518"/>
      <c r="U11" s="518"/>
      <c r="V11" s="518"/>
      <c r="W11" s="518"/>
      <c r="X11" s="518"/>
      <c r="Y11" s="87"/>
    </row>
    <row r="12" spans="1:27" ht="12" customHeight="1">
      <c r="A12" s="54"/>
      <c r="B12" s="106"/>
      <c r="C12" s="105"/>
      <c r="D12" s="88"/>
      <c r="E12" s="518"/>
      <c r="F12" s="518"/>
      <c r="G12" s="518"/>
      <c r="H12" s="518"/>
      <c r="I12" s="518"/>
      <c r="J12" s="518"/>
      <c r="K12" s="518"/>
      <c r="L12" s="518"/>
      <c r="M12" s="518"/>
      <c r="N12" s="518"/>
      <c r="O12" s="518"/>
      <c r="P12" s="518"/>
      <c r="Q12" s="518"/>
      <c r="R12" s="518"/>
      <c r="S12" s="518"/>
      <c r="T12" s="518"/>
      <c r="U12" s="518"/>
      <c r="V12" s="518"/>
      <c r="W12" s="518"/>
      <c r="X12" s="518"/>
      <c r="Y12" s="87"/>
    </row>
    <row r="13" spans="1:27" ht="38.25" customHeight="1">
      <c r="A13" s="54"/>
      <c r="B13" s="106"/>
      <c r="C13" s="105"/>
      <c r="D13" s="88"/>
      <c r="E13" s="518"/>
      <c r="F13" s="518"/>
      <c r="G13" s="518"/>
      <c r="H13" s="518"/>
      <c r="I13" s="518"/>
      <c r="J13" s="518"/>
      <c r="K13" s="518"/>
      <c r="L13" s="518"/>
      <c r="M13" s="518"/>
      <c r="N13" s="518"/>
      <c r="O13" s="518"/>
      <c r="P13" s="518"/>
      <c r="Q13" s="518"/>
      <c r="R13" s="518"/>
      <c r="S13" s="518"/>
      <c r="T13" s="518"/>
      <c r="U13" s="518"/>
      <c r="V13" s="518"/>
      <c r="W13" s="518"/>
      <c r="X13" s="518"/>
      <c r="Y13" s="101"/>
    </row>
    <row r="14" spans="1:27" ht="15" customHeight="1">
      <c r="A14" s="54"/>
      <c r="B14" s="106"/>
      <c r="C14" s="105"/>
      <c r="D14" s="8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87"/>
    </row>
    <row r="15" spans="1:27" ht="13.8">
      <c r="A15" s="54"/>
      <c r="B15" s="106"/>
      <c r="C15" s="105"/>
      <c r="D15" s="88"/>
      <c r="E15" s="518"/>
      <c r="F15" s="518"/>
      <c r="G15" s="518"/>
      <c r="H15" s="518"/>
      <c r="I15" s="518"/>
      <c r="J15" s="518"/>
      <c r="K15" s="518"/>
      <c r="L15" s="518"/>
      <c r="M15" s="518"/>
      <c r="N15" s="518"/>
      <c r="O15" s="518"/>
      <c r="P15" s="518"/>
      <c r="Q15" s="518"/>
      <c r="R15" s="518"/>
      <c r="S15" s="518"/>
      <c r="T15" s="518"/>
      <c r="U15" s="518"/>
      <c r="V15" s="518"/>
      <c r="W15" s="518"/>
      <c r="X15" s="518"/>
      <c r="Y15" s="87"/>
    </row>
    <row r="16" spans="1:27" ht="13.8">
      <c r="A16" s="54"/>
      <c r="B16" s="106"/>
      <c r="C16" s="105"/>
      <c r="D16" s="88"/>
      <c r="E16" s="518"/>
      <c r="F16" s="518"/>
      <c r="G16" s="518"/>
      <c r="H16" s="518"/>
      <c r="I16" s="518"/>
      <c r="J16" s="518"/>
      <c r="K16" s="518"/>
      <c r="L16" s="518"/>
      <c r="M16" s="518"/>
      <c r="N16" s="518"/>
      <c r="O16" s="518"/>
      <c r="P16" s="518"/>
      <c r="Q16" s="518"/>
      <c r="R16" s="518"/>
      <c r="S16" s="518"/>
      <c r="T16" s="518"/>
      <c r="U16" s="518"/>
      <c r="V16" s="518"/>
      <c r="W16" s="518"/>
      <c r="X16" s="518"/>
      <c r="Y16" s="87"/>
    </row>
    <row r="17" spans="1:25" ht="15" customHeight="1">
      <c r="A17" s="54"/>
      <c r="B17" s="106"/>
      <c r="C17" s="105"/>
      <c r="D17" s="88"/>
      <c r="E17" s="518"/>
      <c r="F17" s="518"/>
      <c r="G17" s="518"/>
      <c r="H17" s="518"/>
      <c r="I17" s="518"/>
      <c r="J17" s="518"/>
      <c r="K17" s="518"/>
      <c r="L17" s="518"/>
      <c r="M17" s="518"/>
      <c r="N17" s="518"/>
      <c r="O17" s="518"/>
      <c r="P17" s="518"/>
      <c r="Q17" s="518"/>
      <c r="R17" s="518"/>
      <c r="S17" s="518"/>
      <c r="T17" s="518"/>
      <c r="U17" s="518"/>
      <c r="V17" s="518"/>
      <c r="W17" s="518"/>
      <c r="X17" s="518"/>
      <c r="Y17" s="87"/>
    </row>
    <row r="18" spans="1:25" ht="13.8">
      <c r="A18" s="54"/>
      <c r="B18" s="106"/>
      <c r="C18" s="105"/>
      <c r="D18" s="88"/>
      <c r="E18" s="518"/>
      <c r="F18" s="518"/>
      <c r="G18" s="518"/>
      <c r="H18" s="518"/>
      <c r="I18" s="518"/>
      <c r="J18" s="518"/>
      <c r="K18" s="518"/>
      <c r="L18" s="518"/>
      <c r="M18" s="518"/>
      <c r="N18" s="518"/>
      <c r="O18" s="518"/>
      <c r="P18" s="518"/>
      <c r="Q18" s="518"/>
      <c r="R18" s="518"/>
      <c r="S18" s="518"/>
      <c r="T18" s="518"/>
      <c r="U18" s="518"/>
      <c r="V18" s="518"/>
      <c r="W18" s="518"/>
      <c r="X18" s="518"/>
      <c r="Y18" s="87"/>
    </row>
    <row r="19" spans="1:25" ht="54" customHeight="1">
      <c r="A19" s="54"/>
      <c r="B19" s="106"/>
      <c r="C19" s="105"/>
      <c r="D19" s="94"/>
      <c r="E19" s="518"/>
      <c r="F19" s="518"/>
      <c r="G19" s="518"/>
      <c r="H19" s="518"/>
      <c r="I19" s="518"/>
      <c r="J19" s="518"/>
      <c r="K19" s="518"/>
      <c r="L19" s="518"/>
      <c r="M19" s="518"/>
      <c r="N19" s="518"/>
      <c r="O19" s="518"/>
      <c r="P19" s="518"/>
      <c r="Q19" s="518"/>
      <c r="R19" s="518"/>
      <c r="S19" s="518"/>
      <c r="T19" s="518"/>
      <c r="U19" s="518"/>
      <c r="V19" s="518"/>
      <c r="W19" s="518"/>
      <c r="X19" s="518"/>
      <c r="Y19" s="87"/>
    </row>
    <row r="20" spans="1:25" ht="13.8" hidden="1">
      <c r="A20" s="54"/>
      <c r="B20" s="106"/>
      <c r="C20" s="105"/>
      <c r="D20" s="94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87"/>
    </row>
    <row r="21" spans="1:25" ht="14.25" hidden="1" customHeight="1">
      <c r="A21" s="54"/>
      <c r="B21" s="106"/>
      <c r="C21" s="105"/>
      <c r="D21" s="89"/>
      <c r="E21" s="100" t="s">
        <v>179</v>
      </c>
      <c r="F21" s="507" t="s">
        <v>183</v>
      </c>
      <c r="G21" s="508"/>
      <c r="H21" s="508"/>
      <c r="I21" s="508"/>
      <c r="J21" s="508"/>
      <c r="K21" s="508"/>
      <c r="L21" s="508"/>
      <c r="M21" s="508"/>
      <c r="N21" s="88"/>
      <c r="O21" s="99" t="s">
        <v>179</v>
      </c>
      <c r="P21" s="509" t="s">
        <v>180</v>
      </c>
      <c r="Q21" s="510"/>
      <c r="R21" s="510"/>
      <c r="S21" s="510"/>
      <c r="T21" s="510"/>
      <c r="U21" s="510"/>
      <c r="V21" s="510"/>
      <c r="W21" s="510"/>
      <c r="X21" s="510"/>
      <c r="Y21" s="87"/>
    </row>
    <row r="22" spans="1:25" ht="14.25" hidden="1" customHeight="1">
      <c r="A22" s="54"/>
      <c r="B22" s="106"/>
      <c r="C22" s="105"/>
      <c r="D22" s="89"/>
      <c r="E22" s="119" t="s">
        <v>179</v>
      </c>
      <c r="F22" s="507" t="s">
        <v>182</v>
      </c>
      <c r="G22" s="508"/>
      <c r="H22" s="508"/>
      <c r="I22" s="508"/>
      <c r="J22" s="508"/>
      <c r="K22" s="508"/>
      <c r="L22" s="508"/>
      <c r="M22" s="508"/>
      <c r="N22" s="88"/>
      <c r="O22" s="102" t="s">
        <v>179</v>
      </c>
      <c r="P22" s="509" t="s">
        <v>509</v>
      </c>
      <c r="Q22" s="510"/>
      <c r="R22" s="510"/>
      <c r="S22" s="510"/>
      <c r="T22" s="510"/>
      <c r="U22" s="510"/>
      <c r="V22" s="510"/>
      <c r="W22" s="510"/>
      <c r="X22" s="510"/>
      <c r="Y22" s="87"/>
    </row>
    <row r="23" spans="1:25" ht="26.25" hidden="1" customHeight="1">
      <c r="A23" s="54"/>
      <c r="B23" s="106"/>
      <c r="C23" s="105"/>
      <c r="D23" s="89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506"/>
      <c r="Q23" s="506"/>
      <c r="R23" s="506"/>
      <c r="S23" s="506"/>
      <c r="T23" s="506"/>
      <c r="U23" s="506"/>
      <c r="V23" s="506"/>
      <c r="W23" s="506"/>
      <c r="X23" s="88"/>
      <c r="Y23" s="87"/>
    </row>
    <row r="24" spans="1:25" ht="10.5" hidden="1" customHeight="1">
      <c r="A24" s="54"/>
      <c r="B24" s="106"/>
      <c r="C24" s="105"/>
      <c r="D24" s="89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7"/>
    </row>
    <row r="25" spans="1:25" ht="14.25" hidden="1" customHeight="1">
      <c r="A25" s="54"/>
      <c r="B25" s="106"/>
      <c r="C25" s="105"/>
      <c r="D25" s="89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7"/>
    </row>
    <row r="26" spans="1:25" ht="12" hidden="1" customHeight="1">
      <c r="A26" s="54"/>
      <c r="B26" s="106"/>
      <c r="C26" s="105"/>
      <c r="D26" s="89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7"/>
    </row>
    <row r="27" spans="1:25" ht="14.25" hidden="1" customHeight="1">
      <c r="A27" s="54"/>
      <c r="B27" s="106"/>
      <c r="C27" s="105"/>
      <c r="D27" s="89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7"/>
    </row>
    <row r="28" spans="1:25" ht="13.8" hidden="1">
      <c r="A28" s="54"/>
      <c r="B28" s="106"/>
      <c r="C28" s="105"/>
      <c r="D28" s="89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7"/>
    </row>
    <row r="29" spans="1:25" ht="6" hidden="1" customHeight="1">
      <c r="A29" s="54"/>
      <c r="B29" s="106"/>
      <c r="C29" s="105"/>
      <c r="D29" s="89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7"/>
    </row>
    <row r="30" spans="1:25" ht="13.8" hidden="1">
      <c r="A30" s="54"/>
      <c r="B30" s="106"/>
      <c r="C30" s="105"/>
      <c r="D30" s="89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7"/>
    </row>
    <row r="31" spans="1:25" ht="9.75" hidden="1" customHeight="1">
      <c r="A31" s="54"/>
      <c r="B31" s="106"/>
      <c r="C31" s="105"/>
      <c r="D31" s="89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7"/>
    </row>
    <row r="32" spans="1:25" ht="13.8" hidden="1">
      <c r="A32" s="54"/>
      <c r="B32" s="106"/>
      <c r="C32" s="105"/>
      <c r="D32" s="89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7"/>
    </row>
    <row r="33" spans="1:25" ht="34.5" hidden="1" customHeight="1">
      <c r="A33" s="54"/>
      <c r="B33" s="106"/>
      <c r="C33" s="105"/>
      <c r="D33" s="94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87"/>
    </row>
    <row r="34" spans="1:25" ht="13.8" hidden="1">
      <c r="A34" s="54"/>
      <c r="B34" s="106"/>
      <c r="C34" s="105"/>
      <c r="D34" s="94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87"/>
    </row>
    <row r="35" spans="1:25" ht="24" hidden="1" customHeight="1">
      <c r="A35" s="54"/>
      <c r="B35" s="106"/>
      <c r="C35" s="105"/>
      <c r="D35" s="89"/>
      <c r="E35" s="505" t="s">
        <v>382</v>
      </c>
      <c r="F35" s="505"/>
      <c r="G35" s="505"/>
      <c r="H35" s="505"/>
      <c r="I35" s="505"/>
      <c r="J35" s="505"/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5"/>
      <c r="X35" s="505"/>
      <c r="Y35" s="87"/>
    </row>
    <row r="36" spans="1:25" ht="38.25" hidden="1" customHeight="1">
      <c r="A36" s="54"/>
      <c r="B36" s="106"/>
      <c r="C36" s="105"/>
      <c r="D36" s="89"/>
      <c r="E36" s="505"/>
      <c r="F36" s="505"/>
      <c r="G36" s="505"/>
      <c r="H36" s="505"/>
      <c r="I36" s="505"/>
      <c r="J36" s="505"/>
      <c r="K36" s="505"/>
      <c r="L36" s="505"/>
      <c r="M36" s="505"/>
      <c r="N36" s="505"/>
      <c r="O36" s="505"/>
      <c r="P36" s="505"/>
      <c r="Q36" s="505"/>
      <c r="R36" s="505"/>
      <c r="S36" s="505"/>
      <c r="T36" s="505"/>
      <c r="U36" s="505"/>
      <c r="V36" s="505"/>
      <c r="W36" s="505"/>
      <c r="X36" s="505"/>
      <c r="Y36" s="87"/>
    </row>
    <row r="37" spans="1:25" ht="9.75" hidden="1" customHeight="1">
      <c r="A37" s="54"/>
      <c r="B37" s="106"/>
      <c r="C37" s="105"/>
      <c r="D37" s="89"/>
      <c r="E37" s="505"/>
      <c r="F37" s="505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5"/>
      <c r="T37" s="505"/>
      <c r="U37" s="505"/>
      <c r="V37" s="505"/>
      <c r="W37" s="505"/>
      <c r="X37" s="505"/>
      <c r="Y37" s="87"/>
    </row>
    <row r="38" spans="1:25" ht="51" hidden="1" customHeight="1">
      <c r="A38" s="54"/>
      <c r="B38" s="106"/>
      <c r="C38" s="105"/>
      <c r="D38" s="89"/>
      <c r="E38" s="505"/>
      <c r="F38" s="505"/>
      <c r="G38" s="505"/>
      <c r="H38" s="505"/>
      <c r="I38" s="505"/>
      <c r="J38" s="505"/>
      <c r="K38" s="505"/>
      <c r="L38" s="505"/>
      <c r="M38" s="505"/>
      <c r="N38" s="505"/>
      <c r="O38" s="505"/>
      <c r="P38" s="505"/>
      <c r="Q38" s="505"/>
      <c r="R38" s="505"/>
      <c r="S38" s="505"/>
      <c r="T38" s="505"/>
      <c r="U38" s="505"/>
      <c r="V38" s="505"/>
      <c r="W38" s="505"/>
      <c r="X38" s="505"/>
      <c r="Y38" s="87"/>
    </row>
    <row r="39" spans="1:25" ht="15" hidden="1" customHeight="1">
      <c r="A39" s="54"/>
      <c r="B39" s="106"/>
      <c r="C39" s="105"/>
      <c r="D39" s="89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  <c r="S39" s="505"/>
      <c r="T39" s="505"/>
      <c r="U39" s="505"/>
      <c r="V39" s="505"/>
      <c r="W39" s="505"/>
      <c r="X39" s="505"/>
      <c r="Y39" s="87"/>
    </row>
    <row r="40" spans="1:25" ht="12" hidden="1" customHeight="1">
      <c r="A40" s="54"/>
      <c r="B40" s="106"/>
      <c r="C40" s="105"/>
      <c r="D40" s="89"/>
      <c r="E40" s="511"/>
      <c r="F40" s="511"/>
      <c r="G40" s="511"/>
      <c r="H40" s="511"/>
      <c r="I40" s="511"/>
      <c r="J40" s="511"/>
      <c r="K40" s="511"/>
      <c r="L40" s="511"/>
      <c r="M40" s="511"/>
      <c r="N40" s="511"/>
      <c r="O40" s="511"/>
      <c r="P40" s="511"/>
      <c r="Q40" s="511"/>
      <c r="R40" s="511"/>
      <c r="S40" s="511"/>
      <c r="T40" s="511"/>
      <c r="U40" s="511"/>
      <c r="V40" s="511"/>
      <c r="W40" s="511"/>
      <c r="X40" s="511"/>
      <c r="Y40" s="87"/>
    </row>
    <row r="41" spans="1:25" ht="13.8" hidden="1">
      <c r="A41" s="54"/>
      <c r="B41" s="106"/>
      <c r="C41" s="105"/>
      <c r="D41" s="89"/>
      <c r="E41" s="512"/>
      <c r="F41" s="512"/>
      <c r="G41" s="512"/>
      <c r="H41" s="512"/>
      <c r="I41" s="512"/>
      <c r="J41" s="512"/>
      <c r="K41" s="512"/>
      <c r="L41" s="512"/>
      <c r="M41" s="512"/>
      <c r="N41" s="512"/>
      <c r="O41" s="512"/>
      <c r="P41" s="512"/>
      <c r="Q41" s="512"/>
      <c r="R41" s="512"/>
      <c r="S41" s="512"/>
      <c r="T41" s="512"/>
      <c r="U41" s="512"/>
      <c r="V41" s="512"/>
      <c r="W41" s="512"/>
      <c r="X41" s="512"/>
      <c r="Y41" s="87"/>
    </row>
    <row r="42" spans="1:25" ht="13.8" hidden="1">
      <c r="A42" s="54"/>
      <c r="B42" s="106"/>
      <c r="C42" s="105"/>
      <c r="D42" s="89"/>
      <c r="E42" s="512"/>
      <c r="F42" s="512"/>
      <c r="G42" s="512"/>
      <c r="H42" s="512"/>
      <c r="I42" s="512"/>
      <c r="J42" s="512"/>
      <c r="K42" s="512"/>
      <c r="L42" s="512"/>
      <c r="M42" s="512"/>
      <c r="N42" s="512"/>
      <c r="O42" s="512"/>
      <c r="P42" s="512"/>
      <c r="Q42" s="512"/>
      <c r="R42" s="512"/>
      <c r="S42" s="512"/>
      <c r="T42" s="512"/>
      <c r="U42" s="512"/>
      <c r="V42" s="512"/>
      <c r="W42" s="512"/>
      <c r="X42" s="512"/>
      <c r="Y42" s="87"/>
    </row>
    <row r="43" spans="1:25" ht="8.25" hidden="1" customHeight="1">
      <c r="A43" s="54"/>
      <c r="B43" s="106"/>
      <c r="C43" s="105"/>
      <c r="D43" s="89"/>
      <c r="E43" s="512"/>
      <c r="F43" s="512"/>
      <c r="G43" s="512"/>
      <c r="H43" s="512"/>
      <c r="I43" s="512"/>
      <c r="J43" s="512"/>
      <c r="K43" s="512"/>
      <c r="L43" s="512"/>
      <c r="M43" s="512"/>
      <c r="N43" s="512"/>
      <c r="O43" s="512"/>
      <c r="P43" s="512"/>
      <c r="Q43" s="512"/>
      <c r="R43" s="512"/>
      <c r="S43" s="512"/>
      <c r="T43" s="512"/>
      <c r="U43" s="512"/>
      <c r="V43" s="512"/>
      <c r="W43" s="512"/>
      <c r="X43" s="512"/>
      <c r="Y43" s="87"/>
    </row>
    <row r="44" spans="1:25" ht="27.75" hidden="1" customHeight="1">
      <c r="A44" s="54"/>
      <c r="B44" s="106"/>
      <c r="C44" s="105"/>
      <c r="D44" s="94"/>
      <c r="E44" s="512"/>
      <c r="F44" s="512"/>
      <c r="G44" s="512"/>
      <c r="H44" s="512"/>
      <c r="I44" s="512"/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2"/>
      <c r="U44" s="512"/>
      <c r="V44" s="512"/>
      <c r="W44" s="512"/>
      <c r="X44" s="512"/>
      <c r="Y44" s="87"/>
    </row>
    <row r="45" spans="1:25" ht="13.8" hidden="1">
      <c r="A45" s="54"/>
      <c r="B45" s="106"/>
      <c r="C45" s="105"/>
      <c r="D45" s="94"/>
      <c r="E45" s="512"/>
      <c r="F45" s="512"/>
      <c r="G45" s="512"/>
      <c r="H45" s="512"/>
      <c r="I45" s="512"/>
      <c r="J45" s="512"/>
      <c r="K45" s="512"/>
      <c r="L45" s="512"/>
      <c r="M45" s="512"/>
      <c r="N45" s="512"/>
      <c r="O45" s="512"/>
      <c r="P45" s="512"/>
      <c r="Q45" s="512"/>
      <c r="R45" s="512"/>
      <c r="S45" s="512"/>
      <c r="T45" s="512"/>
      <c r="U45" s="512"/>
      <c r="V45" s="512"/>
      <c r="W45" s="512"/>
      <c r="X45" s="512"/>
      <c r="Y45" s="87"/>
    </row>
    <row r="46" spans="1:25" ht="24" hidden="1" customHeight="1">
      <c r="A46" s="54"/>
      <c r="B46" s="106"/>
      <c r="C46" s="105"/>
      <c r="D46" s="89"/>
      <c r="E46" s="505" t="s">
        <v>178</v>
      </c>
      <c r="F46" s="505"/>
      <c r="G46" s="505"/>
      <c r="H46" s="505"/>
      <c r="I46" s="505"/>
      <c r="J46" s="505"/>
      <c r="K46" s="505"/>
      <c r="L46" s="505"/>
      <c r="M46" s="505"/>
      <c r="N46" s="505"/>
      <c r="O46" s="505"/>
      <c r="P46" s="505"/>
      <c r="Q46" s="505"/>
      <c r="R46" s="505"/>
      <c r="S46" s="505"/>
      <c r="T46" s="505"/>
      <c r="U46" s="505"/>
      <c r="V46" s="505"/>
      <c r="W46" s="505"/>
      <c r="X46" s="505"/>
      <c r="Y46" s="87"/>
    </row>
    <row r="47" spans="1:25" ht="37.5" hidden="1" customHeight="1">
      <c r="A47" s="54"/>
      <c r="B47" s="106"/>
      <c r="C47" s="105"/>
      <c r="D47" s="89"/>
      <c r="E47" s="505"/>
      <c r="F47" s="505"/>
      <c r="G47" s="505"/>
      <c r="H47" s="505"/>
      <c r="I47" s="505"/>
      <c r="J47" s="505"/>
      <c r="K47" s="505"/>
      <c r="L47" s="505"/>
      <c r="M47" s="505"/>
      <c r="N47" s="505"/>
      <c r="O47" s="505"/>
      <c r="P47" s="505"/>
      <c r="Q47" s="505"/>
      <c r="R47" s="505"/>
      <c r="S47" s="505"/>
      <c r="T47" s="505"/>
      <c r="U47" s="505"/>
      <c r="V47" s="505"/>
      <c r="W47" s="505"/>
      <c r="X47" s="505"/>
      <c r="Y47" s="87"/>
    </row>
    <row r="48" spans="1:25" ht="24" hidden="1" customHeight="1">
      <c r="A48" s="54"/>
      <c r="B48" s="106"/>
      <c r="C48" s="105"/>
      <c r="D48" s="89"/>
      <c r="E48" s="505"/>
      <c r="F48" s="505"/>
      <c r="G48" s="505"/>
      <c r="H48" s="505"/>
      <c r="I48" s="505"/>
      <c r="J48" s="505"/>
      <c r="K48" s="505"/>
      <c r="L48" s="505"/>
      <c r="M48" s="505"/>
      <c r="N48" s="505"/>
      <c r="O48" s="505"/>
      <c r="P48" s="505"/>
      <c r="Q48" s="505"/>
      <c r="R48" s="505"/>
      <c r="S48" s="505"/>
      <c r="T48" s="505"/>
      <c r="U48" s="505"/>
      <c r="V48" s="505"/>
      <c r="W48" s="505"/>
      <c r="X48" s="505"/>
      <c r="Y48" s="87"/>
    </row>
    <row r="49" spans="1:25" ht="51" hidden="1" customHeight="1">
      <c r="A49" s="54"/>
      <c r="B49" s="106"/>
      <c r="C49" s="105"/>
      <c r="D49" s="89"/>
      <c r="E49" s="505"/>
      <c r="F49" s="505"/>
      <c r="G49" s="505"/>
      <c r="H49" s="505"/>
      <c r="I49" s="505"/>
      <c r="J49" s="505"/>
      <c r="K49" s="505"/>
      <c r="L49" s="505"/>
      <c r="M49" s="505"/>
      <c r="N49" s="505"/>
      <c r="O49" s="505"/>
      <c r="P49" s="505"/>
      <c r="Q49" s="505"/>
      <c r="R49" s="505"/>
      <c r="S49" s="505"/>
      <c r="T49" s="505"/>
      <c r="U49" s="505"/>
      <c r="V49" s="505"/>
      <c r="W49" s="505"/>
      <c r="X49" s="505"/>
      <c r="Y49" s="87"/>
    </row>
    <row r="50" spans="1:25" ht="12" hidden="1" customHeight="1">
      <c r="A50" s="54"/>
      <c r="B50" s="106"/>
      <c r="C50" s="105"/>
      <c r="D50" s="89"/>
      <c r="E50" s="505"/>
      <c r="F50" s="505"/>
      <c r="G50" s="505"/>
      <c r="H50" s="505"/>
      <c r="I50" s="505"/>
      <c r="J50" s="505"/>
      <c r="K50" s="505"/>
      <c r="L50" s="505"/>
      <c r="M50" s="505"/>
      <c r="N50" s="505"/>
      <c r="O50" s="505"/>
      <c r="P50" s="505"/>
      <c r="Q50" s="505"/>
      <c r="R50" s="505"/>
      <c r="S50" s="505"/>
      <c r="T50" s="505"/>
      <c r="U50" s="505"/>
      <c r="V50" s="505"/>
      <c r="W50" s="505"/>
      <c r="X50" s="505"/>
      <c r="Y50" s="87"/>
    </row>
    <row r="51" spans="1:25" ht="9" hidden="1" customHeight="1">
      <c r="A51" s="54"/>
      <c r="B51" s="106"/>
      <c r="C51" s="105"/>
      <c r="D51" s="89"/>
      <c r="E51" s="505"/>
      <c r="F51" s="505"/>
      <c r="G51" s="505"/>
      <c r="H51" s="505"/>
      <c r="I51" s="505"/>
      <c r="J51" s="505"/>
      <c r="K51" s="505"/>
      <c r="L51" s="505"/>
      <c r="M51" s="505"/>
      <c r="N51" s="505"/>
      <c r="O51" s="505"/>
      <c r="P51" s="505"/>
      <c r="Q51" s="505"/>
      <c r="R51" s="505"/>
      <c r="S51" s="505"/>
      <c r="T51" s="505"/>
      <c r="U51" s="505"/>
      <c r="V51" s="505"/>
      <c r="W51" s="505"/>
      <c r="X51" s="505"/>
      <c r="Y51" s="87"/>
    </row>
    <row r="52" spans="1:25" ht="10.5" hidden="1" customHeight="1">
      <c r="A52" s="54"/>
      <c r="B52" s="106"/>
      <c r="C52" s="105"/>
      <c r="D52" s="89"/>
      <c r="E52" s="505"/>
      <c r="F52" s="505"/>
      <c r="G52" s="505"/>
      <c r="H52" s="505"/>
      <c r="I52" s="505"/>
      <c r="J52" s="505"/>
      <c r="K52" s="505"/>
      <c r="L52" s="505"/>
      <c r="M52" s="505"/>
      <c r="N52" s="505"/>
      <c r="O52" s="505"/>
      <c r="P52" s="505"/>
      <c r="Q52" s="505"/>
      <c r="R52" s="505"/>
      <c r="S52" s="505"/>
      <c r="T52" s="505"/>
      <c r="U52" s="505"/>
      <c r="V52" s="505"/>
      <c r="W52" s="505"/>
      <c r="X52" s="505"/>
      <c r="Y52" s="87"/>
    </row>
    <row r="53" spans="1:25" ht="10.5" hidden="1" customHeight="1">
      <c r="A53" s="54"/>
      <c r="B53" s="106"/>
      <c r="C53" s="105"/>
      <c r="D53" s="89"/>
      <c r="E53" s="505"/>
      <c r="F53" s="505"/>
      <c r="G53" s="505"/>
      <c r="H53" s="505"/>
      <c r="I53" s="505"/>
      <c r="J53" s="505"/>
      <c r="K53" s="505"/>
      <c r="L53" s="505"/>
      <c r="M53" s="505"/>
      <c r="N53" s="505"/>
      <c r="O53" s="505"/>
      <c r="P53" s="505"/>
      <c r="Q53" s="505"/>
      <c r="R53" s="505"/>
      <c r="S53" s="505"/>
      <c r="T53" s="505"/>
      <c r="U53" s="505"/>
      <c r="V53" s="505"/>
      <c r="W53" s="505"/>
      <c r="X53" s="505"/>
      <c r="Y53" s="87"/>
    </row>
    <row r="54" spans="1:25" ht="8.25" hidden="1" customHeight="1">
      <c r="A54" s="54"/>
      <c r="B54" s="106"/>
      <c r="C54" s="105"/>
      <c r="D54" s="89"/>
      <c r="E54" s="505"/>
      <c r="F54" s="505"/>
      <c r="G54" s="505"/>
      <c r="H54" s="505"/>
      <c r="I54" s="505"/>
      <c r="J54" s="505"/>
      <c r="K54" s="505"/>
      <c r="L54" s="505"/>
      <c r="M54" s="505"/>
      <c r="N54" s="505"/>
      <c r="O54" s="505"/>
      <c r="P54" s="505"/>
      <c r="Q54" s="505"/>
      <c r="R54" s="505"/>
      <c r="S54" s="505"/>
      <c r="T54" s="505"/>
      <c r="U54" s="505"/>
      <c r="V54" s="505"/>
      <c r="W54" s="505"/>
      <c r="X54" s="505"/>
      <c r="Y54" s="87"/>
    </row>
    <row r="55" spans="1:25" ht="21.75" hidden="1" customHeight="1">
      <c r="A55" s="54"/>
      <c r="B55" s="106"/>
      <c r="C55" s="105"/>
      <c r="D55" s="89"/>
      <c r="E55" s="505"/>
      <c r="F55" s="505"/>
      <c r="G55" s="505"/>
      <c r="H55" s="505"/>
      <c r="I55" s="505"/>
      <c r="J55" s="505"/>
      <c r="K55" s="505"/>
      <c r="L55" s="505"/>
      <c r="M55" s="505"/>
      <c r="N55" s="505"/>
      <c r="O55" s="505"/>
      <c r="P55" s="505"/>
      <c r="Q55" s="505"/>
      <c r="R55" s="505"/>
      <c r="S55" s="505"/>
      <c r="T55" s="505"/>
      <c r="U55" s="505"/>
      <c r="V55" s="505"/>
      <c r="W55" s="505"/>
      <c r="X55" s="505"/>
      <c r="Y55" s="87"/>
    </row>
    <row r="56" spans="1:25" ht="7.5" hidden="1" customHeight="1">
      <c r="A56" s="54"/>
      <c r="B56" s="106"/>
      <c r="C56" s="105"/>
      <c r="D56" s="94"/>
      <c r="E56" s="505"/>
      <c r="F56" s="505"/>
      <c r="G56" s="505"/>
      <c r="H56" s="505"/>
      <c r="I56" s="505"/>
      <c r="J56" s="505"/>
      <c r="K56" s="505"/>
      <c r="L56" s="505"/>
      <c r="M56" s="505"/>
      <c r="N56" s="505"/>
      <c r="O56" s="505"/>
      <c r="P56" s="505"/>
      <c r="Q56" s="505"/>
      <c r="R56" s="505"/>
      <c r="S56" s="505"/>
      <c r="T56" s="505"/>
      <c r="U56" s="505"/>
      <c r="V56" s="505"/>
      <c r="W56" s="505"/>
      <c r="X56" s="505"/>
      <c r="Y56" s="87"/>
    </row>
    <row r="57" spans="1:25" ht="13.8" hidden="1">
      <c r="A57" s="54"/>
      <c r="B57" s="106"/>
      <c r="C57" s="105"/>
      <c r="D57" s="94"/>
      <c r="E57" s="505"/>
      <c r="F57" s="505"/>
      <c r="G57" s="505"/>
      <c r="H57" s="505"/>
      <c r="I57" s="505"/>
      <c r="J57" s="505"/>
      <c r="K57" s="505"/>
      <c r="L57" s="505"/>
      <c r="M57" s="505"/>
      <c r="N57" s="505"/>
      <c r="O57" s="505"/>
      <c r="P57" s="505"/>
      <c r="Q57" s="505"/>
      <c r="R57" s="505"/>
      <c r="S57" s="505"/>
      <c r="T57" s="505"/>
      <c r="U57" s="505"/>
      <c r="V57" s="505"/>
      <c r="W57" s="505"/>
      <c r="X57" s="505"/>
      <c r="Y57" s="87"/>
    </row>
    <row r="58" spans="1:25" ht="15" hidden="1" customHeight="1">
      <c r="A58" s="54"/>
      <c r="B58" s="106"/>
      <c r="C58" s="105"/>
      <c r="D58" s="89"/>
      <c r="E58" s="525" t="s">
        <v>506</v>
      </c>
      <c r="F58" s="525"/>
      <c r="G58" s="525"/>
      <c r="H58" s="525"/>
      <c r="I58" s="525"/>
      <c r="J58" s="525"/>
      <c r="K58" s="525"/>
      <c r="L58" s="525"/>
      <c r="M58" s="525"/>
      <c r="N58" s="525"/>
      <c r="O58" s="525"/>
      <c r="P58" s="525"/>
      <c r="Q58" s="525"/>
      <c r="R58" s="525"/>
      <c r="S58" s="525"/>
      <c r="T58" s="525"/>
      <c r="U58" s="525"/>
      <c r="V58" s="452"/>
      <c r="W58" s="452"/>
      <c r="X58" s="452"/>
      <c r="Y58" s="87"/>
    </row>
    <row r="59" spans="1:25" ht="15" hidden="1" customHeight="1">
      <c r="A59" s="54"/>
      <c r="B59" s="106"/>
      <c r="C59" s="105"/>
      <c r="D59" s="89"/>
      <c r="E59" s="523"/>
      <c r="F59" s="523"/>
      <c r="G59" s="523"/>
      <c r="H59" s="528"/>
      <c r="I59" s="528"/>
      <c r="J59" s="528"/>
      <c r="K59" s="528"/>
      <c r="L59" s="528"/>
      <c r="M59" s="528"/>
      <c r="N59" s="528"/>
      <c r="O59" s="528"/>
      <c r="P59" s="528"/>
      <c r="Q59" s="528"/>
      <c r="R59" s="528"/>
      <c r="S59" s="528"/>
      <c r="T59" s="528"/>
      <c r="U59" s="528"/>
      <c r="V59" s="528"/>
      <c r="W59" s="528"/>
      <c r="X59" s="528"/>
      <c r="Y59" s="87"/>
    </row>
    <row r="60" spans="1:25" ht="15" hidden="1" customHeight="1">
      <c r="A60" s="54"/>
      <c r="B60" s="106"/>
      <c r="C60" s="105"/>
      <c r="D60" s="89"/>
      <c r="E60" s="523"/>
      <c r="F60" s="523"/>
      <c r="G60" s="523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87"/>
    </row>
    <row r="61" spans="1:25" ht="13.8" hidden="1">
      <c r="A61" s="54"/>
      <c r="B61" s="106"/>
      <c r="C61" s="105"/>
      <c r="D61" s="89"/>
      <c r="E61" s="98"/>
      <c r="F61" s="96"/>
      <c r="G61" s="97"/>
      <c r="H61" s="520"/>
      <c r="I61" s="520"/>
      <c r="J61" s="520"/>
      <c r="K61" s="520"/>
      <c r="L61" s="520"/>
      <c r="M61" s="520"/>
      <c r="N61" s="520"/>
      <c r="O61" s="520"/>
      <c r="P61" s="520"/>
      <c r="Q61" s="520"/>
      <c r="R61" s="520"/>
      <c r="S61" s="520"/>
      <c r="T61" s="520"/>
      <c r="U61" s="520"/>
      <c r="V61" s="520"/>
      <c r="W61" s="520"/>
      <c r="X61" s="520"/>
      <c r="Y61" s="87"/>
    </row>
    <row r="62" spans="1:25" ht="27.75" hidden="1" customHeight="1">
      <c r="A62" s="54"/>
      <c r="B62" s="106"/>
      <c r="C62" s="105"/>
      <c r="D62" s="89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7"/>
    </row>
    <row r="63" spans="1:25" ht="13.8" hidden="1">
      <c r="A63" s="54"/>
      <c r="B63" s="106"/>
      <c r="C63" s="105"/>
      <c r="D63" s="89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7"/>
    </row>
    <row r="64" spans="1:25" ht="13.8" hidden="1">
      <c r="A64" s="54"/>
      <c r="B64" s="106"/>
      <c r="C64" s="105"/>
      <c r="D64" s="89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7"/>
    </row>
    <row r="65" spans="1:25" ht="13.8" hidden="1">
      <c r="A65" s="54"/>
      <c r="B65" s="106"/>
      <c r="C65" s="105"/>
      <c r="D65" s="89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7"/>
    </row>
    <row r="66" spans="1:25" ht="13.8" hidden="1">
      <c r="A66" s="54"/>
      <c r="B66" s="106"/>
      <c r="C66" s="105"/>
      <c r="D66" s="89"/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7"/>
    </row>
    <row r="67" spans="1:25" ht="53.25" hidden="1" customHeight="1">
      <c r="A67" s="54"/>
      <c r="B67" s="106"/>
      <c r="C67" s="105"/>
      <c r="D67" s="89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7"/>
    </row>
    <row r="68" spans="1:25" ht="13.8" hidden="1">
      <c r="A68" s="54"/>
      <c r="B68" s="106"/>
      <c r="C68" s="105"/>
      <c r="D68" s="94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87"/>
    </row>
    <row r="69" spans="1:25" ht="13.8" hidden="1">
      <c r="A69" s="54"/>
      <c r="B69" s="106"/>
      <c r="C69" s="105"/>
      <c r="D69" s="94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87"/>
    </row>
    <row r="70" spans="1:25" ht="13.8" hidden="1">
      <c r="A70" s="54"/>
      <c r="B70" s="106"/>
      <c r="C70" s="105"/>
      <c r="D70" s="89"/>
      <c r="E70" s="525" t="s">
        <v>507</v>
      </c>
      <c r="F70" s="525"/>
      <c r="G70" s="525"/>
      <c r="H70" s="525"/>
      <c r="I70" s="525"/>
      <c r="J70" s="525"/>
      <c r="K70" s="525"/>
      <c r="L70" s="525"/>
      <c r="M70" s="525"/>
      <c r="N70" s="525"/>
      <c r="O70" s="525"/>
      <c r="P70" s="525"/>
      <c r="Q70" s="525"/>
      <c r="R70" s="525"/>
      <c r="S70" s="525"/>
      <c r="T70" s="525"/>
      <c r="U70" s="452"/>
      <c r="V70" s="448"/>
      <c r="W70" s="448"/>
      <c r="X70" s="448"/>
      <c r="Y70" s="87"/>
    </row>
    <row r="71" spans="1:25" ht="13.8" hidden="1">
      <c r="A71" s="54"/>
      <c r="B71" s="106"/>
      <c r="C71" s="105"/>
      <c r="D71" s="89"/>
      <c r="E71" s="526" t="s">
        <v>508</v>
      </c>
      <c r="F71" s="526"/>
      <c r="G71" s="526"/>
      <c r="H71" s="526"/>
      <c r="I71" s="526"/>
      <c r="J71" s="526"/>
      <c r="K71" s="526"/>
      <c r="L71" s="526"/>
      <c r="M71" s="526"/>
      <c r="N71" s="526"/>
      <c r="O71" s="526"/>
      <c r="P71" s="526"/>
      <c r="Q71" s="526"/>
      <c r="R71" s="526"/>
      <c r="S71" s="526"/>
      <c r="T71" s="526"/>
      <c r="U71" s="449"/>
      <c r="V71" s="449"/>
      <c r="W71" s="449"/>
      <c r="X71" s="449"/>
      <c r="Y71" s="87"/>
    </row>
    <row r="72" spans="1:25" ht="13.8" hidden="1">
      <c r="A72" s="54"/>
      <c r="B72" s="106"/>
      <c r="C72" s="105"/>
      <c r="D72" s="89"/>
      <c r="E72" s="83"/>
      <c r="F72" s="446"/>
      <c r="G72" s="446"/>
      <c r="H72" s="446"/>
      <c r="I72" s="446"/>
      <c r="J72" s="446"/>
      <c r="K72" s="446"/>
      <c r="L72" s="446"/>
      <c r="M72" s="446"/>
      <c r="N72" s="446"/>
      <c r="O72" s="446"/>
      <c r="P72" s="446"/>
      <c r="Q72" s="446"/>
      <c r="R72" s="446"/>
      <c r="S72" s="446"/>
      <c r="T72" s="446"/>
      <c r="U72" s="446"/>
      <c r="V72" s="446"/>
      <c r="W72" s="446"/>
      <c r="X72" s="446"/>
      <c r="Y72" s="87"/>
    </row>
    <row r="73" spans="1:25" ht="15" hidden="1" customHeight="1">
      <c r="A73" s="54"/>
      <c r="B73" s="106"/>
      <c r="C73" s="105"/>
      <c r="D73" s="89"/>
      <c r="E73" s="83"/>
      <c r="F73" s="447"/>
      <c r="G73" s="447"/>
      <c r="H73" s="447"/>
      <c r="I73" s="447"/>
      <c r="J73" s="447"/>
      <c r="K73" s="447"/>
      <c r="L73" s="447"/>
      <c r="M73" s="447"/>
      <c r="N73" s="447"/>
      <c r="O73" s="447"/>
      <c r="P73" s="447"/>
      <c r="Q73" s="447"/>
      <c r="R73" s="447"/>
      <c r="S73" s="447"/>
      <c r="T73" s="447"/>
      <c r="U73" s="447"/>
      <c r="V73" s="447"/>
      <c r="W73" s="447"/>
      <c r="X73" s="447"/>
      <c r="Y73" s="87"/>
    </row>
    <row r="74" spans="1:25" ht="13.8" hidden="1">
      <c r="A74" s="54"/>
      <c r="B74" s="106"/>
      <c r="C74" s="105"/>
      <c r="D74" s="89"/>
      <c r="E74" s="83"/>
      <c r="F74" s="446"/>
      <c r="G74" s="446"/>
      <c r="H74" s="446"/>
      <c r="I74" s="446"/>
      <c r="J74" s="446"/>
      <c r="K74" s="446"/>
      <c r="L74" s="446"/>
      <c r="M74" s="446"/>
      <c r="N74" s="446"/>
      <c r="O74" s="446"/>
      <c r="P74" s="446"/>
      <c r="Q74" s="446"/>
      <c r="R74" s="446"/>
      <c r="S74" s="446"/>
      <c r="T74" s="446"/>
      <c r="U74" s="446"/>
      <c r="V74" s="446"/>
      <c r="W74" s="446"/>
      <c r="X74" s="446"/>
      <c r="Y74" s="87"/>
    </row>
    <row r="75" spans="1:25" ht="15" hidden="1" customHeight="1">
      <c r="A75" s="54"/>
      <c r="B75" s="106"/>
      <c r="C75" s="105"/>
      <c r="D75" s="89"/>
      <c r="E75" s="83"/>
      <c r="F75" s="447"/>
      <c r="G75" s="447"/>
      <c r="H75" s="447"/>
      <c r="I75" s="447"/>
      <c r="J75" s="447"/>
      <c r="K75" s="447"/>
      <c r="L75" s="447"/>
      <c r="M75" s="447"/>
      <c r="N75" s="447"/>
      <c r="O75" s="447"/>
      <c r="P75" s="447"/>
      <c r="Q75" s="447"/>
      <c r="R75" s="447"/>
      <c r="S75" s="447"/>
      <c r="T75" s="447"/>
      <c r="U75" s="447"/>
      <c r="V75" s="447"/>
      <c r="W75" s="447"/>
      <c r="X75" s="447"/>
      <c r="Y75" s="87"/>
    </row>
    <row r="76" spans="1:25" ht="8.1" hidden="1" customHeight="1">
      <c r="A76" s="54"/>
      <c r="B76" s="106"/>
      <c r="C76" s="105"/>
      <c r="D76" s="89"/>
      <c r="E76" s="450"/>
      <c r="F76" s="450"/>
      <c r="G76" s="450"/>
      <c r="H76" s="450"/>
      <c r="I76" s="450"/>
      <c r="J76" s="450"/>
      <c r="K76" s="450"/>
      <c r="L76" s="450"/>
      <c r="M76" s="450"/>
      <c r="N76" s="450"/>
      <c r="O76" s="450"/>
      <c r="P76" s="450"/>
      <c r="Q76" s="450"/>
      <c r="R76" s="450"/>
      <c r="S76" s="450"/>
      <c r="T76" s="450"/>
      <c r="U76" s="450"/>
      <c r="V76" s="450"/>
      <c r="W76" s="450"/>
      <c r="X76" s="450"/>
      <c r="Y76" s="87"/>
    </row>
    <row r="77" spans="1:25" ht="13.8" hidden="1">
      <c r="A77" s="54"/>
      <c r="B77" s="106"/>
      <c r="C77" s="105"/>
      <c r="D77" s="89"/>
      <c r="E77" s="451"/>
      <c r="F77" s="451"/>
      <c r="G77" s="451"/>
      <c r="H77" s="451"/>
      <c r="I77" s="451"/>
      <c r="J77" s="451"/>
      <c r="K77" s="451"/>
      <c r="L77" s="451"/>
      <c r="M77" s="451"/>
      <c r="N77" s="451"/>
      <c r="O77" s="451"/>
      <c r="P77" s="451"/>
      <c r="Q77" s="451"/>
      <c r="R77" s="451"/>
      <c r="S77" s="451"/>
      <c r="T77" s="451"/>
      <c r="U77" s="451"/>
      <c r="V77" s="451"/>
      <c r="W77" s="451"/>
      <c r="X77" s="451"/>
      <c r="Y77" s="87"/>
    </row>
    <row r="78" spans="1:25" ht="13.8" hidden="1">
      <c r="A78" s="54"/>
      <c r="B78" s="106"/>
      <c r="C78" s="105"/>
      <c r="D78" s="89"/>
      <c r="E78" s="451"/>
      <c r="F78" s="451"/>
      <c r="G78" s="451"/>
      <c r="H78" s="451"/>
      <c r="I78" s="451"/>
      <c r="J78" s="451"/>
      <c r="K78" s="451"/>
      <c r="L78" s="451"/>
      <c r="M78" s="451"/>
      <c r="N78" s="451"/>
      <c r="O78" s="451"/>
      <c r="P78" s="451"/>
      <c r="Q78" s="451"/>
      <c r="R78" s="451"/>
      <c r="S78" s="451"/>
      <c r="T78" s="451"/>
      <c r="U78" s="451"/>
      <c r="V78" s="451"/>
      <c r="W78" s="451"/>
      <c r="X78" s="451"/>
      <c r="Y78" s="87"/>
    </row>
    <row r="79" spans="1:25" ht="13.8" hidden="1">
      <c r="A79" s="54"/>
      <c r="B79" s="106"/>
      <c r="C79" s="105"/>
      <c r="D79" s="89"/>
      <c r="E79" s="451"/>
      <c r="F79" s="451"/>
      <c r="G79" s="451"/>
      <c r="H79" s="451"/>
      <c r="I79" s="451"/>
      <c r="J79" s="451"/>
      <c r="K79" s="451"/>
      <c r="L79" s="451"/>
      <c r="M79" s="451"/>
      <c r="N79" s="451"/>
      <c r="O79" s="451"/>
      <c r="P79" s="451"/>
      <c r="Q79" s="451"/>
      <c r="R79" s="451"/>
      <c r="S79" s="451"/>
      <c r="T79" s="451"/>
      <c r="U79" s="451"/>
      <c r="V79" s="451"/>
      <c r="W79" s="451"/>
      <c r="X79" s="451"/>
      <c r="Y79" s="87"/>
    </row>
    <row r="80" spans="1:25" ht="13.8" hidden="1">
      <c r="A80" s="54"/>
      <c r="B80" s="106"/>
      <c r="C80" s="105"/>
      <c r="D80" s="89"/>
      <c r="E80" s="451"/>
      <c r="F80" s="451"/>
      <c r="G80" s="451"/>
      <c r="H80" s="451"/>
      <c r="I80" s="451"/>
      <c r="J80" s="451"/>
      <c r="K80" s="451"/>
      <c r="L80" s="451"/>
      <c r="M80" s="451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87"/>
    </row>
    <row r="81" spans="1:25" ht="13.8" hidden="1">
      <c r="A81" s="54"/>
      <c r="B81" s="106"/>
      <c r="C81" s="105"/>
      <c r="D81" s="89"/>
      <c r="E81" s="451"/>
      <c r="F81" s="451"/>
      <c r="G81" s="451"/>
      <c r="H81" s="451"/>
      <c r="I81" s="451"/>
      <c r="J81" s="451"/>
      <c r="K81" s="451"/>
      <c r="L81" s="451"/>
      <c r="M81" s="451"/>
      <c r="N81" s="451"/>
      <c r="O81" s="451"/>
      <c r="P81" s="451"/>
      <c r="Q81" s="451"/>
      <c r="R81" s="451"/>
      <c r="S81" s="451"/>
      <c r="T81" s="451"/>
      <c r="U81" s="451"/>
      <c r="V81" s="451"/>
      <c r="W81" s="451"/>
      <c r="X81" s="451"/>
      <c r="Y81" s="87"/>
    </row>
    <row r="82" spans="1:25" ht="13.8" hidden="1">
      <c r="A82" s="54"/>
      <c r="B82" s="106"/>
      <c r="C82" s="105"/>
      <c r="D82" s="89"/>
      <c r="E82" s="451"/>
      <c r="F82" s="451"/>
      <c r="G82" s="451"/>
      <c r="H82" s="451"/>
      <c r="I82" s="451"/>
      <c r="J82" s="451"/>
      <c r="K82" s="451"/>
      <c r="L82" s="451"/>
      <c r="M82" s="451"/>
      <c r="N82" s="451"/>
      <c r="O82" s="451"/>
      <c r="P82" s="451"/>
      <c r="Q82" s="451"/>
      <c r="R82" s="451"/>
      <c r="S82" s="451"/>
      <c r="T82" s="451"/>
      <c r="U82" s="451"/>
      <c r="V82" s="451"/>
      <c r="W82" s="451"/>
      <c r="X82" s="451"/>
      <c r="Y82" s="87"/>
    </row>
    <row r="83" spans="1:25" ht="13.8" hidden="1">
      <c r="A83" s="54"/>
      <c r="B83" s="106"/>
      <c r="C83" s="105"/>
      <c r="D83" s="89"/>
      <c r="E83" s="451"/>
      <c r="F83" s="451"/>
      <c r="G83" s="451"/>
      <c r="H83" s="451"/>
      <c r="I83" s="451"/>
      <c r="J83" s="451"/>
      <c r="K83" s="451"/>
      <c r="L83" s="451"/>
      <c r="M83" s="451"/>
      <c r="N83" s="451"/>
      <c r="O83" s="451"/>
      <c r="P83" s="451"/>
      <c r="Q83" s="451"/>
      <c r="R83" s="451"/>
      <c r="S83" s="451"/>
      <c r="T83" s="451"/>
      <c r="U83" s="451"/>
      <c r="V83" s="451"/>
      <c r="W83" s="451"/>
      <c r="X83" s="451"/>
      <c r="Y83" s="87"/>
    </row>
    <row r="84" spans="1:25" ht="13.8" hidden="1">
      <c r="A84" s="54"/>
      <c r="B84" s="106"/>
      <c r="C84" s="105"/>
      <c r="D84" s="89"/>
      <c r="E84" s="452"/>
      <c r="F84" s="452"/>
      <c r="G84" s="452"/>
      <c r="H84" s="452"/>
      <c r="I84" s="452"/>
      <c r="J84" s="452"/>
      <c r="K84" s="452"/>
      <c r="L84" s="452"/>
      <c r="M84" s="452"/>
      <c r="N84" s="452"/>
      <c r="O84" s="452"/>
      <c r="P84" s="452"/>
      <c r="Q84" s="452"/>
      <c r="R84" s="452"/>
      <c r="S84" s="452"/>
      <c r="T84" s="452"/>
      <c r="U84" s="452"/>
      <c r="V84" s="452"/>
      <c r="W84" s="452"/>
      <c r="X84" s="452"/>
      <c r="Y84" s="87"/>
    </row>
    <row r="85" spans="1:25" ht="13.8" hidden="1">
      <c r="A85" s="54"/>
      <c r="B85" s="106"/>
      <c r="C85" s="105"/>
      <c r="D85" s="89"/>
      <c r="E85" s="453"/>
      <c r="F85" s="453"/>
      <c r="G85" s="453"/>
      <c r="H85" s="453"/>
      <c r="I85" s="453"/>
      <c r="J85" s="453"/>
      <c r="K85" s="453"/>
      <c r="L85" s="453"/>
      <c r="M85" s="453"/>
      <c r="N85" s="453"/>
      <c r="O85" s="453"/>
      <c r="P85" s="453"/>
      <c r="Q85" s="453"/>
      <c r="R85" s="453"/>
      <c r="S85" s="453"/>
      <c r="T85" s="453"/>
      <c r="U85" s="453"/>
      <c r="V85" s="453"/>
      <c r="W85" s="453"/>
      <c r="X85" s="453"/>
      <c r="Y85" s="87"/>
    </row>
    <row r="86" spans="1:25" ht="13.8" hidden="1">
      <c r="A86" s="54"/>
      <c r="B86" s="106"/>
      <c r="C86" s="105"/>
      <c r="D86" s="89"/>
      <c r="E86" s="520"/>
      <c r="F86" s="520"/>
      <c r="G86" s="520"/>
      <c r="H86" s="521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87"/>
    </row>
    <row r="87" spans="1:25" ht="15" hidden="1" customHeight="1">
      <c r="A87" s="54"/>
      <c r="B87" s="106"/>
      <c r="C87" s="105"/>
      <c r="D87" s="89"/>
      <c r="E87" s="523"/>
      <c r="F87" s="523"/>
      <c r="G87" s="523"/>
      <c r="H87" s="524"/>
      <c r="I87" s="524"/>
      <c r="J87" s="524"/>
      <c r="K87" s="524"/>
      <c r="L87" s="524"/>
      <c r="M87" s="524"/>
      <c r="N87" s="524"/>
      <c r="O87" s="524"/>
      <c r="P87" s="524"/>
      <c r="Q87" s="524"/>
      <c r="R87" s="524"/>
      <c r="S87" s="524"/>
      <c r="T87" s="524"/>
      <c r="U87" s="524"/>
      <c r="V87" s="524"/>
      <c r="W87" s="524"/>
      <c r="X87" s="524"/>
      <c r="Y87" s="87"/>
    </row>
    <row r="88" spans="1:25" ht="15" hidden="1" customHeight="1">
      <c r="A88" s="54"/>
      <c r="B88" s="106"/>
      <c r="C88" s="105"/>
      <c r="D88" s="89"/>
      <c r="E88" s="523"/>
      <c r="F88" s="523"/>
      <c r="G88" s="523"/>
      <c r="H88" s="524"/>
      <c r="I88" s="524"/>
      <c r="J88" s="524"/>
      <c r="K88" s="524"/>
      <c r="L88" s="524"/>
      <c r="M88" s="524"/>
      <c r="N88" s="524"/>
      <c r="O88" s="524"/>
      <c r="P88" s="524"/>
      <c r="Q88" s="524"/>
      <c r="R88" s="524"/>
      <c r="S88" s="524"/>
      <c r="T88" s="524"/>
      <c r="U88" s="524"/>
      <c r="V88" s="524"/>
      <c r="W88" s="524"/>
      <c r="X88" s="524"/>
      <c r="Y88" s="87"/>
    </row>
    <row r="89" spans="1:25" ht="15" hidden="1" customHeight="1">
      <c r="A89" s="54"/>
      <c r="B89" s="106"/>
      <c r="C89" s="105"/>
      <c r="D89" s="89"/>
      <c r="E89" s="98"/>
      <c r="F89" s="96"/>
      <c r="G89" s="97"/>
      <c r="H89" s="520"/>
      <c r="I89" s="520"/>
      <c r="J89" s="520"/>
      <c r="K89" s="520"/>
      <c r="L89" s="520"/>
      <c r="M89" s="520"/>
      <c r="N89" s="520"/>
      <c r="O89" s="520"/>
      <c r="P89" s="520"/>
      <c r="Q89" s="520"/>
      <c r="R89" s="520"/>
      <c r="S89" s="520"/>
      <c r="T89" s="520"/>
      <c r="U89" s="520"/>
      <c r="V89" s="520"/>
      <c r="W89" s="520"/>
      <c r="X89" s="520"/>
      <c r="Y89" s="87"/>
    </row>
    <row r="90" spans="1:25" ht="13.8" hidden="1">
      <c r="A90" s="54"/>
      <c r="B90" s="106"/>
      <c r="C90" s="105"/>
      <c r="D90" s="89"/>
      <c r="E90" s="88"/>
      <c r="F90" s="88"/>
      <c r="G90" s="88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88"/>
      <c r="X90" s="88"/>
      <c r="Y90" s="87"/>
    </row>
    <row r="91" spans="1:25" ht="13.8" hidden="1">
      <c r="A91" s="54"/>
      <c r="B91" s="106"/>
      <c r="C91" s="105"/>
      <c r="D91" s="89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88"/>
      <c r="T91" s="88"/>
      <c r="U91" s="88"/>
      <c r="V91" s="88"/>
      <c r="W91" s="88"/>
      <c r="X91" s="88"/>
      <c r="Y91" s="87"/>
    </row>
    <row r="92" spans="1:25" ht="13.8" hidden="1">
      <c r="A92" s="54"/>
      <c r="B92" s="106"/>
      <c r="C92" s="105"/>
      <c r="D92" s="89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7"/>
    </row>
    <row r="93" spans="1:25" ht="13.8" hidden="1">
      <c r="A93" s="54"/>
      <c r="B93" s="106"/>
      <c r="C93" s="105"/>
      <c r="D93" s="89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7"/>
    </row>
    <row r="94" spans="1:25" ht="13.8" hidden="1">
      <c r="A94" s="54"/>
      <c r="B94" s="106"/>
      <c r="C94" s="105"/>
      <c r="D94" s="89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7"/>
    </row>
    <row r="95" spans="1:25" ht="13.8" hidden="1">
      <c r="A95" s="54"/>
      <c r="B95" s="106"/>
      <c r="C95" s="105"/>
      <c r="D95" s="89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7"/>
    </row>
    <row r="96" spans="1:25" ht="13.8" hidden="1">
      <c r="A96" s="54"/>
      <c r="B96" s="106"/>
      <c r="C96" s="105"/>
      <c r="D96" s="89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7"/>
    </row>
    <row r="97" spans="1:27" ht="13.8" hidden="1">
      <c r="A97" s="54"/>
      <c r="B97" s="106"/>
      <c r="C97" s="105"/>
      <c r="D97" s="89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88"/>
      <c r="T97" s="88"/>
      <c r="U97" s="88"/>
      <c r="V97" s="88"/>
      <c r="W97" s="88"/>
      <c r="X97" s="88"/>
      <c r="Y97" s="87"/>
    </row>
    <row r="98" spans="1:27" ht="13.8" hidden="1">
      <c r="A98" s="54"/>
      <c r="B98" s="106"/>
      <c r="C98" s="105"/>
      <c r="D98" s="89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88"/>
      <c r="T98" s="88"/>
      <c r="U98" s="88"/>
      <c r="V98" s="88"/>
      <c r="W98" s="88"/>
      <c r="X98" s="88"/>
      <c r="Y98" s="87"/>
    </row>
    <row r="99" spans="1:27" ht="13.8" hidden="1">
      <c r="A99" s="54"/>
      <c r="B99" s="106"/>
      <c r="C99" s="105"/>
      <c r="D99" s="89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7"/>
    </row>
    <row r="100" spans="1:27" ht="13.8" hidden="1">
      <c r="A100" s="54"/>
      <c r="B100" s="106"/>
      <c r="C100" s="105"/>
      <c r="D100" s="89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7"/>
    </row>
    <row r="101" spans="1:27" ht="27" hidden="1" customHeight="1">
      <c r="A101" s="54"/>
      <c r="B101" s="106"/>
      <c r="C101" s="105"/>
      <c r="D101" s="94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87"/>
    </row>
    <row r="102" spans="1:27" ht="13.8" hidden="1">
      <c r="A102" s="54"/>
      <c r="B102" s="106"/>
      <c r="C102" s="105"/>
      <c r="D102" s="94"/>
      <c r="Y102" s="87"/>
    </row>
    <row r="103" spans="1:27" ht="25.5" hidden="1" customHeight="1">
      <c r="A103" s="54"/>
      <c r="B103" s="106"/>
      <c r="C103" s="105"/>
      <c r="D103" s="89"/>
      <c r="E103" s="527" t="s">
        <v>177</v>
      </c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27"/>
      <c r="W103" s="527"/>
      <c r="X103" s="527"/>
      <c r="Y103" s="87"/>
    </row>
    <row r="104" spans="1:27" ht="15" hidden="1" customHeight="1">
      <c r="A104" s="54"/>
      <c r="B104" s="106"/>
      <c r="C104" s="105"/>
      <c r="D104" s="89"/>
      <c r="E104" s="88"/>
      <c r="F104" s="88"/>
      <c r="G104" s="88"/>
      <c r="H104" s="91"/>
      <c r="I104" s="91"/>
      <c r="J104" s="91"/>
      <c r="K104" s="91"/>
      <c r="L104" s="91"/>
      <c r="M104" s="91"/>
      <c r="N104" s="91"/>
      <c r="O104" s="90"/>
      <c r="P104" s="90"/>
      <c r="Q104" s="90"/>
      <c r="R104" s="90"/>
      <c r="S104" s="90"/>
      <c r="T104" s="90"/>
      <c r="U104" s="88"/>
      <c r="V104" s="88"/>
      <c r="W104" s="88"/>
      <c r="X104" s="88"/>
      <c r="Y104" s="87"/>
    </row>
    <row r="105" spans="1:27" ht="15" hidden="1" customHeight="1">
      <c r="A105" s="54"/>
      <c r="B105" s="106"/>
      <c r="C105" s="105"/>
      <c r="D105" s="89"/>
      <c r="E105" s="92"/>
      <c r="F105" s="519" t="s">
        <v>176</v>
      </c>
      <c r="G105" s="519"/>
      <c r="H105" s="519"/>
      <c r="I105" s="519"/>
      <c r="J105" s="519"/>
      <c r="K105" s="519"/>
      <c r="L105" s="519"/>
      <c r="M105" s="519"/>
      <c r="N105" s="519"/>
      <c r="O105" s="519"/>
      <c r="P105" s="519"/>
      <c r="Q105" s="519"/>
      <c r="R105" s="519"/>
      <c r="S105" s="519"/>
      <c r="T105" s="90"/>
      <c r="U105" s="88"/>
      <c r="V105" s="88"/>
      <c r="W105" s="88"/>
      <c r="X105" s="88"/>
      <c r="Y105" s="87"/>
      <c r="AA105" s="107" t="s">
        <v>174</v>
      </c>
    </row>
    <row r="106" spans="1:27" ht="15" hidden="1" customHeight="1">
      <c r="A106" s="54"/>
      <c r="B106" s="106"/>
      <c r="C106" s="105"/>
      <c r="D106" s="89"/>
      <c r="E106" s="88"/>
      <c r="F106" s="88"/>
      <c r="G106" s="88"/>
      <c r="H106" s="91"/>
      <c r="I106" s="91"/>
      <c r="J106" s="91"/>
      <c r="K106" s="91"/>
      <c r="L106" s="91"/>
      <c r="M106" s="91"/>
      <c r="N106" s="91"/>
      <c r="O106" s="90"/>
      <c r="P106" s="90"/>
      <c r="Q106" s="90"/>
      <c r="R106" s="90"/>
      <c r="S106" s="90"/>
      <c r="T106" s="90"/>
      <c r="U106" s="88"/>
      <c r="V106" s="88"/>
      <c r="W106" s="88"/>
      <c r="X106" s="88"/>
      <c r="Y106" s="87"/>
    </row>
    <row r="107" spans="1:27" ht="13.8" hidden="1">
      <c r="A107" s="54"/>
      <c r="B107" s="106"/>
      <c r="C107" s="105"/>
      <c r="D107" s="89"/>
      <c r="E107" s="88"/>
      <c r="F107" s="519" t="s">
        <v>175</v>
      </c>
      <c r="G107" s="519"/>
      <c r="H107" s="519"/>
      <c r="I107" s="519"/>
      <c r="J107" s="519"/>
      <c r="K107" s="519"/>
      <c r="L107" s="519"/>
      <c r="M107" s="519"/>
      <c r="N107" s="519"/>
      <c r="O107" s="519"/>
      <c r="P107" s="519"/>
      <c r="Q107" s="519"/>
      <c r="R107" s="519"/>
      <c r="S107" s="519"/>
      <c r="T107" s="519"/>
      <c r="U107" s="519"/>
      <c r="V107" s="519"/>
      <c r="W107" s="519"/>
      <c r="X107" s="519"/>
      <c r="Y107" s="87"/>
    </row>
    <row r="108" spans="1:27" ht="13.8" hidden="1">
      <c r="A108" s="54"/>
      <c r="B108" s="106"/>
      <c r="C108" s="105"/>
      <c r="D108" s="89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7"/>
    </row>
    <row r="109" spans="1:27" ht="13.8" hidden="1">
      <c r="A109" s="54"/>
      <c r="B109" s="106"/>
      <c r="C109" s="105"/>
      <c r="D109" s="89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7"/>
    </row>
    <row r="110" spans="1:27" ht="13.8" hidden="1">
      <c r="A110" s="54"/>
      <c r="B110" s="106"/>
      <c r="C110" s="105"/>
      <c r="D110" s="89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7"/>
    </row>
    <row r="111" spans="1:27" ht="13.8" hidden="1">
      <c r="A111" s="54"/>
      <c r="B111" s="106"/>
      <c r="C111" s="105"/>
      <c r="D111" s="89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7"/>
    </row>
    <row r="112" spans="1:27" ht="13.8" hidden="1">
      <c r="A112" s="54"/>
      <c r="B112" s="106"/>
      <c r="C112" s="105"/>
      <c r="D112" s="89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7"/>
    </row>
    <row r="113" spans="1:25" ht="13.8" hidden="1">
      <c r="A113" s="54"/>
      <c r="B113" s="106"/>
      <c r="C113" s="105"/>
      <c r="D113" s="89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87"/>
    </row>
    <row r="114" spans="1:25" ht="25.5" hidden="1" customHeight="1">
      <c r="A114" s="54"/>
      <c r="B114" s="106"/>
      <c r="C114" s="105"/>
      <c r="D114" s="89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7"/>
    </row>
    <row r="115" spans="1:25" ht="11.25" hidden="1" customHeight="1">
      <c r="A115" s="54"/>
      <c r="B115" s="106"/>
      <c r="C115" s="105"/>
      <c r="D115" s="89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7"/>
    </row>
    <row r="116" spans="1:25" ht="8.25" hidden="1" customHeight="1">
      <c r="A116" s="54"/>
      <c r="B116" s="106"/>
      <c r="C116" s="105"/>
      <c r="D116" s="89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7"/>
    </row>
    <row r="117" spans="1:25" ht="10.5" hidden="1" customHeight="1">
      <c r="A117" s="54"/>
      <c r="B117" s="106"/>
      <c r="C117" s="105"/>
      <c r="D117" s="89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7"/>
    </row>
    <row r="118" spans="1:25" ht="15" customHeight="1">
      <c r="A118" s="54"/>
      <c r="B118" s="104"/>
      <c r="C118" s="103"/>
      <c r="D118" s="86"/>
      <c r="E118" s="85"/>
      <c r="F118" s="85"/>
      <c r="G118" s="85"/>
      <c r="H118" s="85"/>
      <c r="I118" s="85"/>
      <c r="J118" s="85"/>
      <c r="K118" s="85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4"/>
    </row>
  </sheetData>
  <sheetProtection algorithmName="SHA-512" hashValue="BEPy6slN0IHoVyc07GkOPDd5Bp4yAjS9xapqmbYx93xthfbIU+lo1wU2tC9Y8Lk4rdsWQR2kM2U46C3aobIMbg==" saltValue="l3lGZUr02fttos8dcMJUvg==" spinCount="100000" sheet="1" objects="1" scenarios="1" formatColumns="0" formatRows="0"/>
  <dataConsolidate leftLabels="1"/>
  <mergeCells count="31">
    <mergeCell ref="E58:U58"/>
    <mergeCell ref="E70:T70"/>
    <mergeCell ref="E71:T71"/>
    <mergeCell ref="F105:S105"/>
    <mergeCell ref="E103:X103"/>
    <mergeCell ref="H89:X89"/>
    <mergeCell ref="E59:G59"/>
    <mergeCell ref="H59:X59"/>
    <mergeCell ref="E60:G60"/>
    <mergeCell ref="H60:X60"/>
    <mergeCell ref="F107:X107"/>
    <mergeCell ref="H61:X61"/>
    <mergeCell ref="E86:G86"/>
    <mergeCell ref="H86:X86"/>
    <mergeCell ref="E87:G87"/>
    <mergeCell ref="H87:X87"/>
    <mergeCell ref="E88:G88"/>
    <mergeCell ref="H88:X88"/>
    <mergeCell ref="B2:G2"/>
    <mergeCell ref="B3:C3"/>
    <mergeCell ref="B5:Y5"/>
    <mergeCell ref="E7:X19"/>
    <mergeCell ref="F21:M21"/>
    <mergeCell ref="P21:X21"/>
    <mergeCell ref="E46:X57"/>
    <mergeCell ref="P23:W23"/>
    <mergeCell ref="F22:M22"/>
    <mergeCell ref="P22:X22"/>
    <mergeCell ref="E35:X39"/>
    <mergeCell ref="E40:X40"/>
    <mergeCell ref="E41:X45"/>
  </mergeCells>
  <hyperlinks>
    <hyperlink ref="E58:U58" location="Инструкция!A1" tooltip="http://sp.eias.ru/index.php?a=add&amp;catid=76" display="Обратиться за помощью в службу технической поддержки" xr:uid="{00000000-0004-0000-0000-000000000000}"/>
    <hyperlink ref="E70:T70" location="Инструкция!A1" tooltip="http://support.eias.ru/knowledgebase.php?article=28" display="Инструкция по загрузке сопроводительных материалов" xr:uid="{00000000-0004-0000-0000-000001000000}"/>
    <hyperlink ref="E71:T71" location="Инструкция!A1" tooltip="http://eias.ru/files/shablon/FAS_JKH_OPEN_INFO_ORG_WARM.pdf" display="Инструкция по работе с отчетной формой" xr:uid="{00000000-0004-0000-0000-000002000000}"/>
  </hyperlinks>
  <pageMargins left="0.7" right="0.7" top="0.75" bottom="0.75" header="0.3" footer="0.3"/>
  <pageSetup paperSize="9" orientation="portrait" horizontalDpi="180" verticalDpi="18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93537" r:id="rId4">
          <objectPr defaultSize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22</xdr:col>
                <xdr:colOff>53340</xdr:colOff>
                <xdr:row>126</xdr:row>
                <xdr:rowOff>38100</xdr:rowOff>
              </to>
            </anchor>
          </objectPr>
        </oleObject>
      </mc:Choice>
      <mc:Fallback>
        <oleObject progId="Word.Document.8" shapeId="19353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07">
    <tabColor rgb="FFCCCCFF"/>
    <pageSetUpPr fitToPage="1"/>
  </sheetPr>
  <dimension ref="A1:I15"/>
  <sheetViews>
    <sheetView showGridLines="0" topLeftCell="C6" zoomScaleNormal="100" workbookViewId="0"/>
  </sheetViews>
  <sheetFormatPr defaultColWidth="9.125" defaultRowHeight="13.8"/>
  <cols>
    <col min="1" max="2" width="9.125" style="15" hidden="1" customWidth="1"/>
    <col min="3" max="3" width="3.75" style="67" customWidth="1"/>
    <col min="4" max="4" width="6.25" style="15" bestFit="1" customWidth="1"/>
    <col min="5" max="5" width="94.875" style="15" customWidth="1"/>
    <col min="6" max="16384" width="9.125" style="15"/>
  </cols>
  <sheetData>
    <row r="1" spans="3:9" hidden="1"/>
    <row r="2" spans="3:9" hidden="1"/>
    <row r="3" spans="3:9" hidden="1"/>
    <row r="4" spans="3:9" hidden="1"/>
    <row r="5" spans="3:9" hidden="1"/>
    <row r="6" spans="3:9" s="393" customFormat="1" ht="5.4">
      <c r="C6" s="394"/>
      <c r="D6" s="392"/>
      <c r="E6" s="392"/>
    </row>
    <row r="7" spans="3:9" ht="18.899999999999999" customHeight="1">
      <c r="C7" s="68"/>
      <c r="D7" s="546" t="s">
        <v>460</v>
      </c>
      <c r="E7" s="548"/>
    </row>
    <row r="8" spans="3:9" s="393" customFormat="1" ht="5.4">
      <c r="C8" s="394"/>
      <c r="D8" s="392"/>
      <c r="E8" s="392"/>
    </row>
    <row r="9" spans="3:9" ht="15.9" customHeight="1">
      <c r="C9" s="68"/>
      <c r="D9" s="215" t="s">
        <v>32</v>
      </c>
      <c r="E9" s="191" t="s">
        <v>250</v>
      </c>
    </row>
    <row r="10" spans="3:9" ht="12" customHeight="1">
      <c r="C10" s="68"/>
      <c r="D10" s="53" t="s">
        <v>33</v>
      </c>
      <c r="E10" s="53" t="s">
        <v>5</v>
      </c>
    </row>
    <row r="11" spans="3:9" ht="11.25" hidden="1" customHeight="1">
      <c r="C11" s="68"/>
      <c r="D11" s="288">
        <v>0</v>
      </c>
      <c r="E11" s="289"/>
    </row>
    <row r="12" spans="3:9" ht="15" customHeight="1">
      <c r="C12" s="181"/>
      <c r="D12" s="182">
        <v>1</v>
      </c>
      <c r="E12" s="183"/>
    </row>
    <row r="13" spans="3:9" ht="12" customHeight="1">
      <c r="C13" s="68"/>
      <c r="D13" s="290"/>
      <c r="E13" s="291" t="s">
        <v>113</v>
      </c>
    </row>
    <row r="14" spans="3:9" ht="3" customHeight="1"/>
    <row r="15" spans="3:9" ht="22.5" customHeight="1">
      <c r="C15" s="292"/>
      <c r="D15" s="581" t="s">
        <v>475</v>
      </c>
      <c r="E15" s="582"/>
      <c r="F15" s="293"/>
      <c r="G15" s="293"/>
      <c r="H15" s="293"/>
      <c r="I15" s="293"/>
    </row>
  </sheetData>
  <sheetProtection password="FA9C" sheet="1" objects="1" scenarios="1" formatColumns="0" formatRows="0"/>
  <mergeCells count="2">
    <mergeCell ref="D7:E7"/>
    <mergeCell ref="D15:E1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11:E12" xr:uid="{00000000-0002-0000-09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Check">
    <tabColor indexed="31"/>
  </sheetPr>
  <dimension ref="B1:E4"/>
  <sheetViews>
    <sheetView showGridLines="0" zoomScaleNormal="100" workbookViewId="0"/>
  </sheetViews>
  <sheetFormatPr defaultColWidth="9.125" defaultRowHeight="11.4"/>
  <cols>
    <col min="1" max="1" width="3.75" style="17" customWidth="1"/>
    <col min="2" max="2" width="36.75" style="17" customWidth="1"/>
    <col min="3" max="3" width="103.25" style="17" customWidth="1"/>
    <col min="4" max="4" width="17.75" style="17" customWidth="1"/>
    <col min="5" max="16384" width="9.125" style="17"/>
  </cols>
  <sheetData>
    <row r="1" spans="2:5" s="361" customFormat="1" ht="5.4"/>
    <row r="2" spans="2:5" ht="22.2">
      <c r="B2" s="583" t="s">
        <v>12</v>
      </c>
      <c r="C2" s="583"/>
      <c r="D2" s="583"/>
      <c r="E2" s="360"/>
    </row>
    <row r="3" spans="2:5" s="361" customFormat="1" ht="5.4"/>
    <row r="4" spans="2:5" ht="21.75" customHeight="1">
      <c r="B4" s="478" t="s">
        <v>30</v>
      </c>
      <c r="C4" s="478" t="s">
        <v>31</v>
      </c>
      <c r="D4" s="478" t="s">
        <v>24</v>
      </c>
    </row>
  </sheetData>
  <sheetProtection algorithmName="SHA-512" hashValue="j9+cGrV0HhZmWW55AOqaigYJkTuzss5H6zRRDCBqtBqlBQ1FDZ59pxl3hSdlKdCDIwnulxZa+eVSwDAWKPQ2Dg==" saltValue="Xs4WlQVDNcUc2z35a99uVQ==" spinCount="100000" sheet="1" objects="1" scenarios="1" formatColumns="0" formatRows="0" autoFilter="0"/>
  <autoFilter ref="B4:D4" xr:uid="{5B75A6CA-681D-49D6-8E0B-197CFDD20460}"/>
  <mergeCells count="1">
    <mergeCell ref="B2:D2"/>
  </mergeCells>
  <phoneticPr fontId="9" type="noConversion"/>
  <pageMargins left="0.75" right="0.75" top="1" bottom="1" header="0.5" footer="0.5"/>
  <pageSetup paperSize="9" orientation="portrait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MR_LIST">
    <tabColor theme="9" tint="0.39997558519241921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modList05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modList02">
    <tabColor indexed="47"/>
  </sheetPr>
  <dimension ref="B1"/>
  <sheetViews>
    <sheetView showGridLines="0" workbookViewId="0"/>
  </sheetViews>
  <sheetFormatPr defaultRowHeight="11.4"/>
  <cols>
    <col min="1" max="1" width="110.75" customWidth="1"/>
    <col min="2" max="2" width="39.625" customWidth="1"/>
  </cols>
  <sheetData>
    <row r="1" spans="2:2">
      <c r="B1" s="208"/>
    </row>
  </sheetData>
  <sheetProtection formatColumns="0" formatRows="0"/>
  <pageMargins left="0.7" right="0.7" top="0.75" bottom="0.75" header="0.3" footer="0.3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REESTR_VT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205"/>
    <col min="2" max="2" width="65.25" style="205" customWidth="1"/>
    <col min="3" max="3" width="41" style="205" customWidth="1"/>
    <col min="4" max="16384" width="9.125" style="205"/>
  </cols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REESTR_VED">
    <tabColor indexed="47"/>
  </sheetPr>
  <dimension ref="A1:B11"/>
  <sheetViews>
    <sheetView showGridLines="0" zoomScaleNormal="100" workbookViewId="0"/>
  </sheetViews>
  <sheetFormatPr defaultColWidth="9.125" defaultRowHeight="11.4"/>
  <cols>
    <col min="1" max="1" width="9.125" style="205"/>
    <col min="2" max="2" width="65.25" style="205" customWidth="1"/>
    <col min="3" max="3" width="41" style="205" customWidth="1"/>
    <col min="4" max="16384" width="9.125" style="205"/>
  </cols>
  <sheetData>
    <row r="1" spans="1:2">
      <c r="A1" s="205" t="s">
        <v>369</v>
      </c>
      <c r="B1" s="205" t="s">
        <v>370</v>
      </c>
    </row>
    <row r="2" spans="1:2">
      <c r="A2" s="205">
        <v>4190064</v>
      </c>
      <c r="B2" s="205" t="s">
        <v>1054</v>
      </c>
    </row>
    <row r="3" spans="1:2">
      <c r="A3" s="205">
        <v>4190065</v>
      </c>
      <c r="B3" s="205" t="s">
        <v>1055</v>
      </c>
    </row>
    <row r="4" spans="1:2">
      <c r="A4" s="205">
        <v>4190066</v>
      </c>
      <c r="B4" s="205" t="s">
        <v>1056</v>
      </c>
    </row>
    <row r="5" spans="1:2">
      <c r="A5" s="205">
        <v>4190067</v>
      </c>
      <c r="B5" s="205" t="s">
        <v>1057</v>
      </c>
    </row>
    <row r="6" spans="1:2">
      <c r="A6" s="205">
        <v>4190068</v>
      </c>
      <c r="B6" s="205" t="s">
        <v>1058</v>
      </c>
    </row>
    <row r="7" spans="1:2">
      <c r="A7" s="205">
        <v>4190069</v>
      </c>
      <c r="B7" s="205" t="s">
        <v>1059</v>
      </c>
    </row>
    <row r="8" spans="1:2">
      <c r="A8" s="205">
        <v>4190070</v>
      </c>
      <c r="B8" s="205" t="s">
        <v>1060</v>
      </c>
    </row>
    <row r="9" spans="1:2">
      <c r="A9" s="205">
        <v>4190071</v>
      </c>
      <c r="B9" s="205" t="s">
        <v>1061</v>
      </c>
    </row>
    <row r="10" spans="1:2">
      <c r="A10" s="205">
        <v>4190072</v>
      </c>
      <c r="B10" s="205" t="s">
        <v>1062</v>
      </c>
    </row>
    <row r="11" spans="1:2">
      <c r="A11" s="205">
        <v>4190073</v>
      </c>
      <c r="B11" s="205" t="s">
        <v>1063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modfrmReestrObj">
    <tabColor indexed="47"/>
  </sheetPr>
  <dimension ref="A1"/>
  <sheetViews>
    <sheetView showGridLines="0" workbookViewId="0"/>
  </sheetViews>
  <sheetFormatPr defaultColWidth="9.125" defaultRowHeight="13.2"/>
  <cols>
    <col min="1" max="16384" width="9.125" style="201"/>
  </cols>
  <sheetData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modProv">
    <tabColor indexed="47"/>
  </sheetPr>
  <dimension ref="A1"/>
  <sheetViews>
    <sheetView showGridLines="0" zoomScaleNormal="100" workbookViewId="0"/>
  </sheetViews>
  <sheetFormatPr defaultColWidth="9.125" defaultRowHeight="13.2"/>
  <cols>
    <col min="1" max="16384" width="9.125" style="120"/>
  </cols>
  <sheetData/>
  <sheetProtection formatColumns="0" formatRows="0"/>
  <pageMargins left="0.75" right="0.75" top="1" bottom="1" header="0.5" footer="0.5"/>
  <pageSetup paperSize="9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AllSheetsInThisWorkbook">
    <tabColor indexed="47"/>
  </sheetPr>
  <dimension ref="A1:B401"/>
  <sheetViews>
    <sheetView showGridLines="0" zoomScaleNormal="100" workbookViewId="0"/>
  </sheetViews>
  <sheetFormatPr defaultColWidth="9.125" defaultRowHeight="11.4"/>
  <cols>
    <col min="1" max="1" width="36.25" style="4" customWidth="1"/>
    <col min="2" max="2" width="21.125" style="4" bestFit="1" customWidth="1"/>
    <col min="3" max="16384" width="9.125" style="3"/>
  </cols>
  <sheetData>
    <row r="1" spans="1:2">
      <c r="A1" s="5" t="s">
        <v>13</v>
      </c>
      <c r="B1" s="5" t="s">
        <v>14</v>
      </c>
    </row>
    <row r="2" spans="1:2">
      <c r="A2" t="s">
        <v>15</v>
      </c>
      <c r="B2" t="s">
        <v>364</v>
      </c>
    </row>
    <row r="3" spans="1:2">
      <c r="A3" t="s">
        <v>189</v>
      </c>
      <c r="B3" t="s">
        <v>510</v>
      </c>
    </row>
    <row r="4" spans="1:2">
      <c r="A4" t="s">
        <v>16</v>
      </c>
      <c r="B4" t="s">
        <v>205</v>
      </c>
    </row>
    <row r="5" spans="1:2">
      <c r="A5" t="s">
        <v>539</v>
      </c>
      <c r="B5" t="s">
        <v>373</v>
      </c>
    </row>
    <row r="6" spans="1:2">
      <c r="A6" t="s">
        <v>540</v>
      </c>
      <c r="B6" t="s">
        <v>374</v>
      </c>
    </row>
    <row r="7" spans="1:2">
      <c r="A7" t="s">
        <v>541</v>
      </c>
      <c r="B7" t="s">
        <v>365</v>
      </c>
    </row>
    <row r="8" spans="1:2">
      <c r="A8" t="s">
        <v>469</v>
      </c>
      <c r="B8" t="s">
        <v>201</v>
      </c>
    </row>
    <row r="9" spans="1:2">
      <c r="A9" t="s">
        <v>470</v>
      </c>
      <c r="B9" t="s">
        <v>191</v>
      </c>
    </row>
    <row r="10" spans="1:2">
      <c r="A10" t="s">
        <v>11</v>
      </c>
      <c r="B10" t="s">
        <v>192</v>
      </c>
    </row>
    <row r="11" spans="1:2">
      <c r="A11" t="s">
        <v>349</v>
      </c>
      <c r="B11" t="s">
        <v>471</v>
      </c>
    </row>
    <row r="12" spans="1:2">
      <c r="A12" t="s">
        <v>190</v>
      </c>
      <c r="B12" t="s">
        <v>468</v>
      </c>
    </row>
    <row r="13" spans="1:2">
      <c r="A13"/>
      <c r="B13" t="s">
        <v>511</v>
      </c>
    </row>
    <row r="14" spans="1:2">
      <c r="A14"/>
      <c r="B14" t="s">
        <v>193</v>
      </c>
    </row>
    <row r="15" spans="1:2">
      <c r="A15"/>
      <c r="B15" t="s">
        <v>211</v>
      </c>
    </row>
    <row r="16" spans="1:2">
      <c r="A16"/>
      <c r="B16" t="s">
        <v>472</v>
      </c>
    </row>
    <row r="17" spans="1:2">
      <c r="A17"/>
      <c r="B17" t="s">
        <v>194</v>
      </c>
    </row>
    <row r="18" spans="1:2">
      <c r="A18"/>
      <c r="B18" t="s">
        <v>195</v>
      </c>
    </row>
    <row r="19" spans="1:2">
      <c r="A19"/>
      <c r="B19" t="s">
        <v>196</v>
      </c>
    </row>
    <row r="20" spans="1:2">
      <c r="A20"/>
      <c r="B20" t="s">
        <v>197</v>
      </c>
    </row>
    <row r="21" spans="1:2">
      <c r="A21"/>
      <c r="B21" t="s">
        <v>198</v>
      </c>
    </row>
    <row r="22" spans="1:2">
      <c r="A22"/>
      <c r="B22" t="s">
        <v>199</v>
      </c>
    </row>
    <row r="23" spans="1:2">
      <c r="A23"/>
      <c r="B23" t="s">
        <v>200</v>
      </c>
    </row>
    <row r="24" spans="1:2">
      <c r="A24"/>
      <c r="B24" t="s">
        <v>202</v>
      </c>
    </row>
    <row r="25" spans="1:2">
      <c r="A25"/>
      <c r="B25" t="s">
        <v>203</v>
      </c>
    </row>
    <row r="26" spans="1:2">
      <c r="A26"/>
      <c r="B26" t="s">
        <v>204</v>
      </c>
    </row>
    <row r="27" spans="1:2">
      <c r="A27"/>
      <c r="B27" t="s">
        <v>206</v>
      </c>
    </row>
    <row r="28" spans="1:2">
      <c r="A28"/>
      <c r="B28" t="s">
        <v>207</v>
      </c>
    </row>
    <row r="29" spans="1:2">
      <c r="A29"/>
      <c r="B29" t="s">
        <v>473</v>
      </c>
    </row>
    <row r="30" spans="1:2">
      <c r="A30"/>
      <c r="B30" t="s">
        <v>347</v>
      </c>
    </row>
    <row r="31" spans="1:2">
      <c r="A31"/>
      <c r="B31" t="s">
        <v>208</v>
      </c>
    </row>
    <row r="32" spans="1:2">
      <c r="A32"/>
      <c r="B32" t="s">
        <v>209</v>
      </c>
    </row>
    <row r="33" spans="1:2">
      <c r="A33"/>
      <c r="B33" t="s">
        <v>210</v>
      </c>
    </row>
    <row r="34" spans="1:2">
      <c r="A34"/>
      <c r="B34" t="s">
        <v>212</v>
      </c>
    </row>
    <row r="35" spans="1:2">
      <c r="A35"/>
      <c r="B35" t="s">
        <v>213</v>
      </c>
    </row>
    <row r="36" spans="1:2">
      <c r="A36"/>
      <c r="B36" t="s">
        <v>214</v>
      </c>
    </row>
    <row r="37" spans="1:2">
      <c r="A37"/>
      <c r="B37"/>
    </row>
    <row r="38" spans="1:2">
      <c r="A38"/>
      <c r="B38"/>
    </row>
    <row r="39" spans="1:2">
      <c r="A39"/>
      <c r="B39"/>
    </row>
    <row r="40" spans="1:2">
      <c r="A40"/>
      <c r="B40"/>
    </row>
    <row r="41" spans="1:2">
      <c r="A41"/>
      <c r="B41"/>
    </row>
    <row r="42" spans="1:2">
      <c r="A42"/>
      <c r="B42"/>
    </row>
    <row r="43" spans="1:2">
      <c r="A43"/>
      <c r="B43"/>
    </row>
    <row r="44" spans="1:2">
      <c r="A44"/>
      <c r="B44"/>
    </row>
    <row r="45" spans="1:2">
      <c r="A45"/>
      <c r="B45"/>
    </row>
    <row r="46" spans="1:2">
      <c r="A46"/>
      <c r="B46"/>
    </row>
    <row r="47" spans="1:2">
      <c r="A47"/>
      <c r="B47"/>
    </row>
    <row r="48" spans="1:2">
      <c r="A48"/>
      <c r="B48"/>
    </row>
    <row r="49" spans="1:2">
      <c r="A49"/>
      <c r="B49"/>
    </row>
    <row r="50" spans="1:2">
      <c r="A50"/>
      <c r="B50"/>
    </row>
    <row r="51" spans="1:2">
      <c r="A51"/>
      <c r="B51"/>
    </row>
    <row r="52" spans="1:2">
      <c r="A52"/>
      <c r="B52"/>
    </row>
    <row r="53" spans="1:2">
      <c r="A53"/>
      <c r="B53"/>
    </row>
    <row r="54" spans="1:2">
      <c r="A54"/>
      <c r="B54"/>
    </row>
    <row r="55" spans="1:2">
      <c r="A55"/>
      <c r="B55"/>
    </row>
    <row r="56" spans="1:2">
      <c r="A56"/>
      <c r="B56"/>
    </row>
    <row r="57" spans="1:2">
      <c r="A57"/>
      <c r="B57"/>
    </row>
    <row r="58" spans="1:2">
      <c r="A58"/>
      <c r="B58"/>
    </row>
    <row r="59" spans="1:2">
      <c r="A59"/>
      <c r="B59"/>
    </row>
    <row r="60" spans="1:2">
      <c r="A60"/>
      <c r="B60"/>
    </row>
    <row r="61" spans="1:2">
      <c r="A61"/>
      <c r="B61"/>
    </row>
    <row r="62" spans="1:2">
      <c r="A62"/>
      <c r="B62"/>
    </row>
    <row r="63" spans="1:2">
      <c r="A63"/>
      <c r="B63"/>
    </row>
    <row r="64" spans="1:2">
      <c r="A64"/>
      <c r="B64"/>
    </row>
    <row r="65" spans="1:2">
      <c r="A65"/>
      <c r="B65"/>
    </row>
    <row r="66" spans="1:2">
      <c r="A66"/>
      <c r="B66"/>
    </row>
    <row r="67" spans="1:2">
      <c r="A67"/>
      <c r="B67"/>
    </row>
    <row r="68" spans="1:2">
      <c r="A68"/>
      <c r="B68"/>
    </row>
    <row r="69" spans="1:2">
      <c r="A69"/>
      <c r="B69"/>
    </row>
    <row r="70" spans="1:2">
      <c r="A70"/>
      <c r="B70"/>
    </row>
    <row r="71" spans="1:2">
      <c r="A71"/>
      <c r="B71"/>
    </row>
    <row r="72" spans="1:2">
      <c r="A72"/>
      <c r="B72"/>
    </row>
    <row r="73" spans="1:2">
      <c r="A73"/>
      <c r="B73"/>
    </row>
    <row r="74" spans="1:2">
      <c r="A74"/>
      <c r="B74"/>
    </row>
    <row r="75" spans="1:2">
      <c r="A75"/>
      <c r="B75"/>
    </row>
    <row r="76" spans="1:2">
      <c r="A76"/>
      <c r="B76"/>
    </row>
    <row r="77" spans="1:2">
      <c r="A77"/>
      <c r="B77"/>
    </row>
    <row r="78" spans="1:2">
      <c r="A78"/>
      <c r="B78"/>
    </row>
    <row r="79" spans="1:2">
      <c r="A79"/>
      <c r="B79"/>
    </row>
    <row r="80" spans="1:2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  <row r="95" spans="1:2">
      <c r="A95"/>
      <c r="B95"/>
    </row>
    <row r="96" spans="1:2">
      <c r="A96"/>
      <c r="B96"/>
    </row>
    <row r="97" spans="1:2">
      <c r="A97"/>
      <c r="B97"/>
    </row>
    <row r="98" spans="1:2">
      <c r="A98"/>
      <c r="B98"/>
    </row>
    <row r="99" spans="1:2">
      <c r="A99"/>
      <c r="B99"/>
    </row>
    <row r="100" spans="1:2">
      <c r="A100"/>
      <c r="B100"/>
    </row>
    <row r="101" spans="1:2">
      <c r="A101"/>
      <c r="B101"/>
    </row>
    <row r="102" spans="1:2">
      <c r="A102"/>
      <c r="B102"/>
    </row>
    <row r="103" spans="1:2">
      <c r="A103"/>
      <c r="B103"/>
    </row>
    <row r="104" spans="1:2">
      <c r="A104"/>
      <c r="B104"/>
    </row>
    <row r="105" spans="1:2">
      <c r="A105"/>
      <c r="B105"/>
    </row>
    <row r="106" spans="1:2">
      <c r="A106"/>
      <c r="B106"/>
    </row>
    <row r="107" spans="1:2">
      <c r="A107"/>
      <c r="B107"/>
    </row>
    <row r="108" spans="1:2">
      <c r="A108"/>
      <c r="B108"/>
    </row>
    <row r="109" spans="1:2">
      <c r="A109"/>
      <c r="B109"/>
    </row>
    <row r="110" spans="1:2">
      <c r="A110"/>
      <c r="B110"/>
    </row>
    <row r="111" spans="1:2">
      <c r="A111"/>
      <c r="B111"/>
    </row>
    <row r="112" spans="1:2">
      <c r="A112"/>
      <c r="B112"/>
    </row>
    <row r="113" spans="1:2">
      <c r="A113"/>
      <c r="B113"/>
    </row>
    <row r="114" spans="1:2">
      <c r="A114"/>
      <c r="B114"/>
    </row>
    <row r="115" spans="1:2">
      <c r="A115"/>
      <c r="B115"/>
    </row>
    <row r="116" spans="1:2">
      <c r="A116"/>
      <c r="B116"/>
    </row>
    <row r="117" spans="1:2">
      <c r="A117"/>
      <c r="B117"/>
    </row>
    <row r="118" spans="1:2">
      <c r="A118"/>
      <c r="B118"/>
    </row>
    <row r="119" spans="1:2">
      <c r="A119"/>
      <c r="B119"/>
    </row>
    <row r="120" spans="1:2">
      <c r="A120"/>
      <c r="B120"/>
    </row>
    <row r="121" spans="1:2">
      <c r="A121"/>
      <c r="B121"/>
    </row>
    <row r="122" spans="1:2">
      <c r="A122"/>
      <c r="B122"/>
    </row>
    <row r="123" spans="1:2">
      <c r="A123"/>
      <c r="B123"/>
    </row>
    <row r="124" spans="1:2">
      <c r="A124"/>
      <c r="B124"/>
    </row>
    <row r="125" spans="1:2">
      <c r="A125"/>
      <c r="B125"/>
    </row>
    <row r="126" spans="1:2">
      <c r="A126"/>
      <c r="B126"/>
    </row>
    <row r="127" spans="1:2">
      <c r="A127"/>
      <c r="B127"/>
    </row>
    <row r="128" spans="1:2">
      <c r="A128"/>
      <c r="B128"/>
    </row>
    <row r="129" spans="1:2">
      <c r="A129"/>
      <c r="B129"/>
    </row>
    <row r="130" spans="1:2">
      <c r="A130"/>
      <c r="B130"/>
    </row>
    <row r="131" spans="1:2">
      <c r="A131"/>
      <c r="B131"/>
    </row>
    <row r="132" spans="1:2">
      <c r="A132"/>
      <c r="B132"/>
    </row>
    <row r="133" spans="1:2">
      <c r="A133"/>
      <c r="B133"/>
    </row>
    <row r="134" spans="1:2">
      <c r="A134"/>
      <c r="B134"/>
    </row>
    <row r="135" spans="1:2">
      <c r="A135"/>
      <c r="B135"/>
    </row>
    <row r="136" spans="1:2">
      <c r="A136"/>
      <c r="B136"/>
    </row>
    <row r="137" spans="1:2">
      <c r="A137"/>
      <c r="B137"/>
    </row>
    <row r="138" spans="1:2">
      <c r="A138"/>
      <c r="B138"/>
    </row>
    <row r="139" spans="1:2">
      <c r="A139"/>
      <c r="B139"/>
    </row>
    <row r="140" spans="1:2">
      <c r="A140"/>
      <c r="B140"/>
    </row>
    <row r="141" spans="1:2">
      <c r="A141"/>
      <c r="B141"/>
    </row>
    <row r="142" spans="1:2">
      <c r="A142"/>
      <c r="B142"/>
    </row>
    <row r="143" spans="1:2">
      <c r="A143"/>
      <c r="B143"/>
    </row>
    <row r="144" spans="1:2">
      <c r="A144"/>
      <c r="B144"/>
    </row>
    <row r="145" spans="1:2">
      <c r="A145"/>
      <c r="B145"/>
    </row>
    <row r="146" spans="1:2">
      <c r="A146"/>
      <c r="B146"/>
    </row>
    <row r="147" spans="1:2">
      <c r="A147"/>
      <c r="B147"/>
    </row>
    <row r="148" spans="1:2">
      <c r="A148"/>
      <c r="B148"/>
    </row>
    <row r="149" spans="1:2">
      <c r="A149"/>
      <c r="B149"/>
    </row>
    <row r="150" spans="1:2">
      <c r="A150"/>
      <c r="B150"/>
    </row>
    <row r="151" spans="1:2">
      <c r="A151"/>
      <c r="B151"/>
    </row>
    <row r="152" spans="1:2">
      <c r="A152"/>
      <c r="B152"/>
    </row>
    <row r="153" spans="1:2">
      <c r="A153"/>
      <c r="B153"/>
    </row>
    <row r="154" spans="1:2">
      <c r="A154"/>
      <c r="B154"/>
    </row>
    <row r="155" spans="1:2">
      <c r="A155"/>
      <c r="B155"/>
    </row>
    <row r="156" spans="1:2">
      <c r="A156"/>
      <c r="B156"/>
    </row>
    <row r="157" spans="1:2">
      <c r="A157"/>
      <c r="B157"/>
    </row>
    <row r="158" spans="1:2">
      <c r="A158"/>
      <c r="B158"/>
    </row>
    <row r="159" spans="1:2">
      <c r="A159"/>
      <c r="B159"/>
    </row>
    <row r="160" spans="1:2">
      <c r="A160"/>
      <c r="B160"/>
    </row>
    <row r="161" spans="1:2">
      <c r="A161"/>
      <c r="B161"/>
    </row>
    <row r="162" spans="1:2">
      <c r="A162"/>
      <c r="B162"/>
    </row>
    <row r="163" spans="1:2">
      <c r="A163"/>
      <c r="B163"/>
    </row>
    <row r="164" spans="1:2">
      <c r="A164"/>
      <c r="B164"/>
    </row>
    <row r="165" spans="1:2">
      <c r="A165"/>
      <c r="B165"/>
    </row>
    <row r="166" spans="1:2">
      <c r="A166"/>
      <c r="B166"/>
    </row>
    <row r="167" spans="1:2">
      <c r="A167"/>
      <c r="B167"/>
    </row>
    <row r="168" spans="1:2">
      <c r="A168"/>
      <c r="B168"/>
    </row>
    <row r="169" spans="1:2">
      <c r="A169"/>
      <c r="B169"/>
    </row>
    <row r="170" spans="1:2">
      <c r="A170"/>
      <c r="B170"/>
    </row>
    <row r="171" spans="1:2">
      <c r="A171"/>
      <c r="B171"/>
    </row>
    <row r="172" spans="1:2">
      <c r="A172"/>
      <c r="B172"/>
    </row>
    <row r="173" spans="1:2">
      <c r="A173"/>
      <c r="B173"/>
    </row>
    <row r="174" spans="1:2">
      <c r="A174"/>
      <c r="B174"/>
    </row>
    <row r="175" spans="1:2">
      <c r="A175"/>
      <c r="B175"/>
    </row>
    <row r="176" spans="1:2">
      <c r="A176"/>
      <c r="B176"/>
    </row>
    <row r="177" spans="1:2">
      <c r="A177"/>
      <c r="B177"/>
    </row>
    <row r="178" spans="1:2">
      <c r="A178"/>
      <c r="B178"/>
    </row>
    <row r="179" spans="1:2">
      <c r="A179"/>
      <c r="B179"/>
    </row>
    <row r="180" spans="1:2">
      <c r="A180"/>
      <c r="B180"/>
    </row>
    <row r="181" spans="1:2">
      <c r="A181"/>
      <c r="B181"/>
    </row>
    <row r="182" spans="1:2">
      <c r="A182"/>
      <c r="B182"/>
    </row>
    <row r="183" spans="1:2">
      <c r="A183"/>
      <c r="B183"/>
    </row>
    <row r="184" spans="1:2">
      <c r="A184"/>
      <c r="B184"/>
    </row>
    <row r="185" spans="1:2">
      <c r="A185"/>
      <c r="B185"/>
    </row>
    <row r="186" spans="1:2">
      <c r="A186"/>
      <c r="B186"/>
    </row>
    <row r="187" spans="1:2">
      <c r="A187"/>
      <c r="B187"/>
    </row>
    <row r="188" spans="1:2">
      <c r="A188"/>
      <c r="B188"/>
    </row>
    <row r="189" spans="1:2">
      <c r="A189"/>
      <c r="B189"/>
    </row>
    <row r="190" spans="1:2">
      <c r="A190"/>
      <c r="B190"/>
    </row>
    <row r="191" spans="1:2">
      <c r="A191"/>
      <c r="B191"/>
    </row>
    <row r="192" spans="1:2">
      <c r="A192"/>
      <c r="B192"/>
    </row>
    <row r="193" spans="1:2">
      <c r="A193"/>
      <c r="B193"/>
    </row>
    <row r="194" spans="1:2">
      <c r="A194"/>
      <c r="B194"/>
    </row>
    <row r="195" spans="1:2">
      <c r="A195"/>
      <c r="B195"/>
    </row>
    <row r="196" spans="1:2">
      <c r="A196"/>
      <c r="B196"/>
    </row>
    <row r="197" spans="1:2">
      <c r="A197"/>
      <c r="B197"/>
    </row>
    <row r="198" spans="1:2">
      <c r="A198"/>
      <c r="B198"/>
    </row>
    <row r="199" spans="1:2">
      <c r="A199"/>
      <c r="B199"/>
    </row>
    <row r="200" spans="1:2">
      <c r="A200"/>
      <c r="B200"/>
    </row>
    <row r="201" spans="1:2">
      <c r="A201"/>
      <c r="B201"/>
    </row>
    <row r="202" spans="1:2">
      <c r="A202"/>
      <c r="B202"/>
    </row>
    <row r="203" spans="1:2">
      <c r="A203"/>
      <c r="B203"/>
    </row>
    <row r="204" spans="1:2">
      <c r="A204"/>
      <c r="B204"/>
    </row>
    <row r="205" spans="1:2">
      <c r="A205"/>
      <c r="B205"/>
    </row>
    <row r="206" spans="1:2">
      <c r="A206"/>
      <c r="B206"/>
    </row>
    <row r="207" spans="1:2">
      <c r="A207"/>
      <c r="B207"/>
    </row>
    <row r="208" spans="1:2">
      <c r="A208"/>
      <c r="B208"/>
    </row>
    <row r="209" spans="1:2">
      <c r="A209"/>
      <c r="B209"/>
    </row>
    <row r="210" spans="1:2">
      <c r="A210"/>
      <c r="B210"/>
    </row>
    <row r="211" spans="1:2">
      <c r="A211"/>
      <c r="B211"/>
    </row>
    <row r="212" spans="1:2">
      <c r="A212"/>
      <c r="B212"/>
    </row>
    <row r="213" spans="1:2">
      <c r="A213"/>
      <c r="B213"/>
    </row>
    <row r="214" spans="1:2">
      <c r="A214"/>
      <c r="B214"/>
    </row>
    <row r="215" spans="1:2">
      <c r="A215"/>
      <c r="B215"/>
    </row>
    <row r="216" spans="1:2">
      <c r="A216"/>
      <c r="B216"/>
    </row>
    <row r="217" spans="1:2">
      <c r="A217"/>
      <c r="B217"/>
    </row>
    <row r="218" spans="1:2">
      <c r="A218"/>
      <c r="B218"/>
    </row>
    <row r="219" spans="1:2">
      <c r="A219"/>
      <c r="B219"/>
    </row>
    <row r="220" spans="1:2">
      <c r="A220"/>
      <c r="B220"/>
    </row>
    <row r="221" spans="1:2">
      <c r="A221"/>
      <c r="B221"/>
    </row>
    <row r="222" spans="1:2">
      <c r="A222"/>
      <c r="B222"/>
    </row>
    <row r="223" spans="1:2">
      <c r="A223"/>
      <c r="B223"/>
    </row>
    <row r="224" spans="1:2">
      <c r="A224"/>
      <c r="B224"/>
    </row>
    <row r="225" spans="1:2">
      <c r="A225"/>
      <c r="B225"/>
    </row>
    <row r="226" spans="1:2">
      <c r="A226"/>
      <c r="B226"/>
    </row>
    <row r="227" spans="1:2">
      <c r="A227"/>
      <c r="B227"/>
    </row>
    <row r="228" spans="1:2">
      <c r="A228"/>
      <c r="B228"/>
    </row>
    <row r="229" spans="1:2">
      <c r="A229"/>
      <c r="B229"/>
    </row>
    <row r="230" spans="1:2">
      <c r="A230"/>
      <c r="B230"/>
    </row>
    <row r="231" spans="1:2">
      <c r="A231"/>
      <c r="B231"/>
    </row>
    <row r="232" spans="1:2">
      <c r="A232"/>
      <c r="B232"/>
    </row>
    <row r="233" spans="1:2">
      <c r="A233"/>
      <c r="B233"/>
    </row>
    <row r="234" spans="1:2">
      <c r="A234"/>
      <c r="B234"/>
    </row>
    <row r="235" spans="1:2">
      <c r="A235"/>
      <c r="B235"/>
    </row>
    <row r="236" spans="1:2">
      <c r="A236"/>
      <c r="B236"/>
    </row>
    <row r="237" spans="1:2">
      <c r="A237"/>
      <c r="B237"/>
    </row>
    <row r="238" spans="1:2">
      <c r="A238"/>
      <c r="B238"/>
    </row>
    <row r="239" spans="1:2">
      <c r="A239"/>
      <c r="B239"/>
    </row>
    <row r="240" spans="1:2">
      <c r="A240"/>
      <c r="B240"/>
    </row>
    <row r="241" spans="1:2">
      <c r="A241"/>
      <c r="B241"/>
    </row>
    <row r="242" spans="1:2">
      <c r="A242"/>
      <c r="B242"/>
    </row>
    <row r="243" spans="1:2">
      <c r="A243"/>
      <c r="B243"/>
    </row>
    <row r="244" spans="1:2">
      <c r="A244"/>
      <c r="B244"/>
    </row>
    <row r="245" spans="1:2">
      <c r="A245"/>
      <c r="B245"/>
    </row>
    <row r="246" spans="1:2">
      <c r="A246"/>
      <c r="B246"/>
    </row>
    <row r="247" spans="1:2">
      <c r="A247"/>
      <c r="B247"/>
    </row>
    <row r="248" spans="1:2">
      <c r="A248"/>
      <c r="B248"/>
    </row>
    <row r="249" spans="1:2">
      <c r="A249"/>
      <c r="B249"/>
    </row>
    <row r="250" spans="1:2">
      <c r="A250"/>
      <c r="B250"/>
    </row>
    <row r="251" spans="1:2">
      <c r="A251"/>
      <c r="B251"/>
    </row>
    <row r="252" spans="1:2">
      <c r="A252"/>
      <c r="B252"/>
    </row>
    <row r="253" spans="1:2">
      <c r="A253"/>
      <c r="B253"/>
    </row>
    <row r="254" spans="1:2">
      <c r="A254"/>
      <c r="B254"/>
    </row>
    <row r="255" spans="1:2">
      <c r="A255"/>
      <c r="B255"/>
    </row>
    <row r="256" spans="1:2">
      <c r="A256"/>
      <c r="B256"/>
    </row>
    <row r="257" spans="1:2">
      <c r="A257"/>
      <c r="B257"/>
    </row>
    <row r="258" spans="1:2">
      <c r="A258"/>
      <c r="B258"/>
    </row>
    <row r="259" spans="1:2">
      <c r="A259"/>
      <c r="B259"/>
    </row>
    <row r="260" spans="1:2">
      <c r="A260"/>
      <c r="B260"/>
    </row>
    <row r="261" spans="1:2">
      <c r="A261"/>
      <c r="B261"/>
    </row>
    <row r="262" spans="1:2">
      <c r="A262"/>
      <c r="B262"/>
    </row>
    <row r="263" spans="1:2">
      <c r="A263"/>
      <c r="B263"/>
    </row>
    <row r="264" spans="1:2">
      <c r="A264"/>
      <c r="B264"/>
    </row>
    <row r="265" spans="1:2">
      <c r="A265"/>
      <c r="B265"/>
    </row>
    <row r="266" spans="1:2">
      <c r="A266"/>
      <c r="B266"/>
    </row>
    <row r="267" spans="1:2">
      <c r="A267"/>
      <c r="B267"/>
    </row>
    <row r="268" spans="1:2">
      <c r="A268"/>
      <c r="B268"/>
    </row>
    <row r="269" spans="1:2">
      <c r="A269"/>
      <c r="B269"/>
    </row>
    <row r="270" spans="1:2">
      <c r="A270"/>
      <c r="B270"/>
    </row>
    <row r="271" spans="1:2">
      <c r="A271"/>
      <c r="B271"/>
    </row>
    <row r="272" spans="1:2">
      <c r="A272"/>
      <c r="B272"/>
    </row>
    <row r="273" spans="1:2">
      <c r="A273"/>
      <c r="B273"/>
    </row>
    <row r="274" spans="1:2">
      <c r="A274"/>
      <c r="B274"/>
    </row>
    <row r="275" spans="1:2">
      <c r="A275"/>
      <c r="B275"/>
    </row>
    <row r="276" spans="1:2">
      <c r="A276"/>
      <c r="B276"/>
    </row>
    <row r="277" spans="1:2">
      <c r="A277"/>
      <c r="B277"/>
    </row>
    <row r="278" spans="1:2">
      <c r="A278"/>
      <c r="B278"/>
    </row>
    <row r="279" spans="1:2">
      <c r="A279"/>
      <c r="B279"/>
    </row>
    <row r="280" spans="1:2">
      <c r="A280"/>
      <c r="B280"/>
    </row>
    <row r="281" spans="1:2">
      <c r="A281"/>
      <c r="B281"/>
    </row>
    <row r="282" spans="1:2">
      <c r="A282"/>
      <c r="B282"/>
    </row>
    <row r="283" spans="1:2">
      <c r="A283"/>
      <c r="B283"/>
    </row>
    <row r="284" spans="1:2">
      <c r="A284"/>
      <c r="B284"/>
    </row>
    <row r="285" spans="1:2">
      <c r="A285"/>
      <c r="B285"/>
    </row>
    <row r="286" spans="1:2">
      <c r="A286"/>
      <c r="B286"/>
    </row>
    <row r="287" spans="1:2">
      <c r="A287"/>
      <c r="B287"/>
    </row>
    <row r="288" spans="1:2">
      <c r="A288"/>
      <c r="B288"/>
    </row>
    <row r="289" spans="1:2">
      <c r="A289"/>
      <c r="B289"/>
    </row>
    <row r="290" spans="1:2">
      <c r="A290"/>
      <c r="B290"/>
    </row>
    <row r="291" spans="1:2">
      <c r="A291"/>
      <c r="B291"/>
    </row>
    <row r="292" spans="1:2">
      <c r="A292"/>
      <c r="B292"/>
    </row>
    <row r="293" spans="1:2">
      <c r="A293"/>
      <c r="B293"/>
    </row>
    <row r="294" spans="1:2">
      <c r="A294"/>
      <c r="B294"/>
    </row>
    <row r="295" spans="1:2">
      <c r="A295"/>
      <c r="B295"/>
    </row>
    <row r="296" spans="1:2">
      <c r="A296"/>
      <c r="B296"/>
    </row>
    <row r="297" spans="1:2">
      <c r="A297"/>
      <c r="B297"/>
    </row>
    <row r="298" spans="1:2">
      <c r="A298"/>
      <c r="B298"/>
    </row>
    <row r="299" spans="1:2">
      <c r="A299"/>
      <c r="B299"/>
    </row>
    <row r="300" spans="1:2">
      <c r="A300"/>
      <c r="B300"/>
    </row>
    <row r="301" spans="1:2">
      <c r="A301"/>
      <c r="B301"/>
    </row>
    <row r="302" spans="1:2">
      <c r="A302"/>
      <c r="B302"/>
    </row>
    <row r="303" spans="1:2">
      <c r="A303"/>
      <c r="B303"/>
    </row>
    <row r="304" spans="1:2">
      <c r="A304"/>
      <c r="B304"/>
    </row>
    <row r="305" spans="1:2">
      <c r="A305"/>
      <c r="B305"/>
    </row>
    <row r="306" spans="1:2">
      <c r="A306"/>
      <c r="B306"/>
    </row>
    <row r="307" spans="1:2">
      <c r="A307"/>
      <c r="B307"/>
    </row>
    <row r="308" spans="1:2">
      <c r="A308"/>
      <c r="B308"/>
    </row>
    <row r="309" spans="1:2">
      <c r="A309"/>
      <c r="B309"/>
    </row>
    <row r="310" spans="1:2">
      <c r="A310"/>
      <c r="B310"/>
    </row>
    <row r="311" spans="1:2">
      <c r="A311"/>
      <c r="B311"/>
    </row>
    <row r="312" spans="1:2">
      <c r="A312"/>
      <c r="B312"/>
    </row>
    <row r="313" spans="1:2">
      <c r="A313"/>
      <c r="B313"/>
    </row>
    <row r="314" spans="1:2">
      <c r="A314"/>
      <c r="B314"/>
    </row>
    <row r="315" spans="1:2">
      <c r="A315"/>
      <c r="B315"/>
    </row>
    <row r="316" spans="1:2">
      <c r="A316"/>
      <c r="B316"/>
    </row>
    <row r="317" spans="1:2">
      <c r="A317"/>
      <c r="B317"/>
    </row>
    <row r="318" spans="1:2">
      <c r="A318"/>
      <c r="B318"/>
    </row>
    <row r="319" spans="1:2">
      <c r="A319"/>
      <c r="B319"/>
    </row>
    <row r="320" spans="1:2">
      <c r="A320"/>
      <c r="B320"/>
    </row>
    <row r="321" spans="1:2">
      <c r="A321"/>
      <c r="B321"/>
    </row>
    <row r="322" spans="1:2">
      <c r="A322"/>
      <c r="B322"/>
    </row>
    <row r="323" spans="1:2">
      <c r="A323"/>
      <c r="B323"/>
    </row>
    <row r="324" spans="1:2">
      <c r="A324"/>
      <c r="B324"/>
    </row>
    <row r="325" spans="1:2">
      <c r="A325"/>
      <c r="B325"/>
    </row>
    <row r="326" spans="1:2">
      <c r="A326"/>
      <c r="B326"/>
    </row>
    <row r="327" spans="1:2">
      <c r="A327"/>
      <c r="B327"/>
    </row>
    <row r="328" spans="1:2">
      <c r="A328"/>
      <c r="B328"/>
    </row>
    <row r="329" spans="1:2">
      <c r="A329"/>
      <c r="B329"/>
    </row>
    <row r="330" spans="1:2">
      <c r="A330"/>
      <c r="B330"/>
    </row>
    <row r="331" spans="1:2">
      <c r="A331"/>
      <c r="B331"/>
    </row>
    <row r="332" spans="1:2">
      <c r="A332"/>
      <c r="B332"/>
    </row>
    <row r="333" spans="1:2">
      <c r="A333"/>
      <c r="B333"/>
    </row>
    <row r="334" spans="1:2">
      <c r="A334"/>
      <c r="B334"/>
    </row>
    <row r="335" spans="1:2">
      <c r="A335"/>
      <c r="B335"/>
    </row>
    <row r="336" spans="1:2">
      <c r="A336"/>
      <c r="B336"/>
    </row>
    <row r="337" spans="1:2">
      <c r="A337"/>
      <c r="B337"/>
    </row>
    <row r="338" spans="1:2">
      <c r="A338"/>
      <c r="B338"/>
    </row>
    <row r="339" spans="1:2">
      <c r="A339"/>
      <c r="B339"/>
    </row>
    <row r="340" spans="1:2">
      <c r="A340"/>
      <c r="B340"/>
    </row>
    <row r="341" spans="1:2">
      <c r="A341"/>
      <c r="B341"/>
    </row>
    <row r="342" spans="1:2">
      <c r="A342"/>
      <c r="B342"/>
    </row>
    <row r="343" spans="1:2">
      <c r="A343"/>
      <c r="B343"/>
    </row>
    <row r="344" spans="1:2">
      <c r="A344"/>
      <c r="B344"/>
    </row>
    <row r="345" spans="1:2">
      <c r="A345"/>
      <c r="B345"/>
    </row>
    <row r="346" spans="1:2">
      <c r="A346"/>
      <c r="B346"/>
    </row>
    <row r="347" spans="1:2">
      <c r="A347"/>
      <c r="B347"/>
    </row>
    <row r="348" spans="1:2">
      <c r="A348"/>
      <c r="B348"/>
    </row>
    <row r="349" spans="1:2">
      <c r="A349"/>
      <c r="B349"/>
    </row>
    <row r="350" spans="1:2">
      <c r="A350"/>
      <c r="B350"/>
    </row>
    <row r="351" spans="1:2">
      <c r="A351"/>
      <c r="B351"/>
    </row>
    <row r="352" spans="1:2">
      <c r="A352"/>
      <c r="B352"/>
    </row>
    <row r="353" spans="1:2">
      <c r="A353"/>
      <c r="B353"/>
    </row>
    <row r="354" spans="1:2">
      <c r="A354"/>
      <c r="B354"/>
    </row>
    <row r="355" spans="1:2">
      <c r="A355"/>
      <c r="B355"/>
    </row>
    <row r="356" spans="1:2">
      <c r="A356"/>
      <c r="B356"/>
    </row>
    <row r="357" spans="1:2">
      <c r="A357"/>
      <c r="B357"/>
    </row>
    <row r="358" spans="1:2">
      <c r="A358"/>
      <c r="B358"/>
    </row>
    <row r="359" spans="1:2">
      <c r="A359"/>
      <c r="B359"/>
    </row>
    <row r="360" spans="1:2">
      <c r="A360"/>
      <c r="B360"/>
    </row>
    <row r="361" spans="1:2">
      <c r="A361"/>
      <c r="B361"/>
    </row>
    <row r="362" spans="1:2">
      <c r="A362"/>
      <c r="B362"/>
    </row>
    <row r="363" spans="1:2">
      <c r="A363"/>
      <c r="B363"/>
    </row>
    <row r="364" spans="1:2">
      <c r="A364"/>
      <c r="B364"/>
    </row>
    <row r="365" spans="1:2">
      <c r="A365"/>
      <c r="B365"/>
    </row>
    <row r="366" spans="1:2">
      <c r="A366"/>
      <c r="B366"/>
    </row>
    <row r="367" spans="1:2">
      <c r="A367"/>
      <c r="B367"/>
    </row>
    <row r="368" spans="1:2">
      <c r="A368"/>
      <c r="B368"/>
    </row>
    <row r="369" spans="1:2">
      <c r="A369"/>
      <c r="B369"/>
    </row>
    <row r="370" spans="1:2">
      <c r="A370"/>
      <c r="B370"/>
    </row>
    <row r="371" spans="1:2">
      <c r="A371"/>
      <c r="B371"/>
    </row>
    <row r="372" spans="1:2">
      <c r="A372"/>
      <c r="B372"/>
    </row>
    <row r="373" spans="1:2">
      <c r="A373"/>
      <c r="B373"/>
    </row>
    <row r="374" spans="1:2">
      <c r="A374"/>
      <c r="B374"/>
    </row>
    <row r="375" spans="1:2">
      <c r="A375"/>
      <c r="B375"/>
    </row>
    <row r="376" spans="1:2">
      <c r="A376"/>
      <c r="B376"/>
    </row>
    <row r="377" spans="1:2">
      <c r="A377"/>
      <c r="B377"/>
    </row>
    <row r="378" spans="1:2">
      <c r="A378"/>
      <c r="B378"/>
    </row>
    <row r="379" spans="1:2">
      <c r="A379"/>
      <c r="B379"/>
    </row>
    <row r="380" spans="1:2">
      <c r="A380"/>
      <c r="B380"/>
    </row>
    <row r="381" spans="1:2">
      <c r="A381"/>
      <c r="B381"/>
    </row>
    <row r="382" spans="1:2">
      <c r="A382"/>
      <c r="B382"/>
    </row>
    <row r="383" spans="1:2">
      <c r="A383"/>
      <c r="B383"/>
    </row>
    <row r="384" spans="1:2">
      <c r="A384"/>
      <c r="B384"/>
    </row>
    <row r="385" spans="1:2">
      <c r="A385"/>
      <c r="B385"/>
    </row>
    <row r="386" spans="1:2">
      <c r="A386"/>
      <c r="B386"/>
    </row>
    <row r="387" spans="1:2">
      <c r="A387"/>
      <c r="B387"/>
    </row>
    <row r="388" spans="1:2">
      <c r="A388"/>
      <c r="B388"/>
    </row>
    <row r="389" spans="1:2">
      <c r="A389"/>
      <c r="B389"/>
    </row>
    <row r="390" spans="1:2">
      <c r="A390"/>
      <c r="B390"/>
    </row>
    <row r="391" spans="1:2">
      <c r="A391"/>
      <c r="B391"/>
    </row>
    <row r="392" spans="1:2">
      <c r="A392"/>
      <c r="B392"/>
    </row>
    <row r="393" spans="1:2">
      <c r="A393"/>
      <c r="B393"/>
    </row>
    <row r="394" spans="1:2">
      <c r="A394"/>
      <c r="B394"/>
    </row>
    <row r="395" spans="1:2">
      <c r="A395"/>
      <c r="B395"/>
    </row>
    <row r="396" spans="1:2">
      <c r="A396"/>
      <c r="B396"/>
    </row>
    <row r="397" spans="1:2">
      <c r="A397"/>
      <c r="B397"/>
    </row>
    <row r="398" spans="1:2">
      <c r="A398"/>
      <c r="B398"/>
    </row>
    <row r="399" spans="1:2">
      <c r="A399"/>
      <c r="B399"/>
    </row>
    <row r="400" spans="1:2">
      <c r="A400"/>
      <c r="B400"/>
    </row>
    <row r="401" spans="1:2">
      <c r="A401"/>
      <c r="B401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odUpdTemplLogger">
    <tabColor indexed="24"/>
  </sheetPr>
  <dimension ref="A1:D17"/>
  <sheetViews>
    <sheetView showGridLines="0" zoomScaleNormal="100" workbookViewId="0"/>
  </sheetViews>
  <sheetFormatPr defaultColWidth="9.125" defaultRowHeight="11.4"/>
  <cols>
    <col min="1" max="1" width="30.75" style="14" customWidth="1"/>
    <col min="2" max="2" width="80.75" style="14" customWidth="1"/>
    <col min="3" max="3" width="30.75" style="14" customWidth="1"/>
    <col min="4" max="16384" width="9.125" style="13"/>
  </cols>
  <sheetData>
    <row r="1" spans="1:4" ht="24" customHeight="1">
      <c r="A1" s="121" t="s">
        <v>22</v>
      </c>
      <c r="B1" s="121" t="s">
        <v>23</v>
      </c>
      <c r="C1" s="121" t="s">
        <v>24</v>
      </c>
      <c r="D1" s="12"/>
    </row>
    <row r="2" spans="1:4">
      <c r="A2" s="498">
        <v>43803.452187499999</v>
      </c>
      <c r="B2" s="14" t="s">
        <v>579</v>
      </c>
      <c r="C2" s="14" t="s">
        <v>383</v>
      </c>
    </row>
    <row r="3" spans="1:4">
      <c r="A3" s="498">
        <v>43803.452210648145</v>
      </c>
      <c r="B3" s="14" t="s">
        <v>580</v>
      </c>
      <c r="C3" s="14" t="s">
        <v>383</v>
      </c>
    </row>
    <row r="4" spans="1:4" ht="22.8">
      <c r="A4" s="498">
        <v>43803.452210648145</v>
      </c>
      <c r="B4" s="14" t="s">
        <v>581</v>
      </c>
      <c r="C4" s="14" t="s">
        <v>383</v>
      </c>
    </row>
    <row r="5" spans="1:4">
      <c r="A5" s="498">
        <v>43803.452210648145</v>
      </c>
      <c r="B5" s="14" t="s">
        <v>582</v>
      </c>
      <c r="C5" s="14" t="s">
        <v>383</v>
      </c>
    </row>
    <row r="6" spans="1:4">
      <c r="A6" s="498">
        <v>43803.452222222222</v>
      </c>
      <c r="B6" s="14" t="s">
        <v>583</v>
      </c>
      <c r="C6" s="14" t="s">
        <v>383</v>
      </c>
    </row>
    <row r="7" spans="1:4" ht="34.200000000000003">
      <c r="A7" s="498">
        <v>43803.452256944445</v>
      </c>
      <c r="B7" s="14" t="s">
        <v>584</v>
      </c>
      <c r="C7" s="14" t="s">
        <v>383</v>
      </c>
    </row>
    <row r="8" spans="1:4" ht="22.8">
      <c r="A8" s="498">
        <v>43803.452268518522</v>
      </c>
      <c r="B8" s="14" t="s">
        <v>585</v>
      </c>
      <c r="C8" s="14" t="s">
        <v>383</v>
      </c>
    </row>
    <row r="9" spans="1:4">
      <c r="A9" s="498">
        <v>43803.452268518522</v>
      </c>
      <c r="B9" s="14" t="s">
        <v>586</v>
      </c>
      <c r="C9" s="14" t="s">
        <v>383</v>
      </c>
    </row>
    <row r="10" spans="1:4" ht="34.200000000000003">
      <c r="A10" s="498">
        <v>43803.452280092592</v>
      </c>
      <c r="B10" s="14" t="s">
        <v>587</v>
      </c>
      <c r="C10" s="14" t="s">
        <v>383</v>
      </c>
    </row>
    <row r="11" spans="1:4" ht="22.8">
      <c r="A11" s="498">
        <v>43803.452303240738</v>
      </c>
      <c r="B11" s="14" t="s">
        <v>589</v>
      </c>
      <c r="C11" s="14" t="s">
        <v>383</v>
      </c>
    </row>
    <row r="12" spans="1:4">
      <c r="A12" s="498">
        <v>43803.45244212963</v>
      </c>
      <c r="B12" s="14" t="s">
        <v>579</v>
      </c>
      <c r="C12" s="14" t="s">
        <v>383</v>
      </c>
    </row>
    <row r="13" spans="1:4">
      <c r="A13" s="498">
        <v>43803.452453703707</v>
      </c>
      <c r="B13" s="14" t="s">
        <v>1065</v>
      </c>
      <c r="C13" s="14" t="s">
        <v>383</v>
      </c>
    </row>
    <row r="14" spans="1:4">
      <c r="A14" s="498">
        <v>43803.452696759261</v>
      </c>
      <c r="B14" s="14" t="s">
        <v>579</v>
      </c>
      <c r="C14" s="14" t="s">
        <v>383</v>
      </c>
    </row>
    <row r="15" spans="1:4">
      <c r="A15" s="498">
        <v>43803.452708333331</v>
      </c>
      <c r="B15" s="14" t="s">
        <v>1065</v>
      </c>
      <c r="C15" s="14" t="s">
        <v>383</v>
      </c>
    </row>
    <row r="16" spans="1:4">
      <c r="A16" s="498">
        <v>43811.776273148149</v>
      </c>
      <c r="B16" s="14" t="s">
        <v>579</v>
      </c>
      <c r="C16" s="14" t="s">
        <v>383</v>
      </c>
    </row>
    <row r="17" spans="1:3">
      <c r="A17" s="498">
        <v>43811.776284722226</v>
      </c>
      <c r="B17" s="14" t="s">
        <v>1065</v>
      </c>
      <c r="C17" s="14" t="s">
        <v>383</v>
      </c>
    </row>
  </sheetData>
  <sheetProtection algorithmName="SHA-512" hashValue="tUxL1Y4l3QSUzAPlcIyzMnPZMDZe5vi9QQyYXMUBjIBUtW/Vjj30esT/uPeMFdB6iWUgadx8jalNiwx5PzgUEQ==" saltValue="AwTS7MzyXXGKYPWDgTU4mw==" spinCount="100000" sheet="1" objects="1" scenarios="1" formatColumns="0" formatRows="0" autoFilter="0"/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EHSHEET">
    <tabColor indexed="47"/>
  </sheetPr>
  <dimension ref="A1:AH87"/>
  <sheetViews>
    <sheetView showGridLines="0" zoomScaleNormal="100" workbookViewId="0"/>
  </sheetViews>
  <sheetFormatPr defaultColWidth="9.125" defaultRowHeight="11.4"/>
  <cols>
    <col min="1" max="1" width="32.625" style="9" bestFit="1" customWidth="1"/>
    <col min="2" max="2" width="9"/>
    <col min="3" max="3" width="9.125" style="59"/>
    <col min="4" max="4" width="9.125" style="59" customWidth="1"/>
    <col min="5" max="5" width="9.125" style="7"/>
    <col min="6" max="6" width="11.125" style="7" customWidth="1"/>
    <col min="7" max="7" width="31.375" style="7" bestFit="1" customWidth="1"/>
    <col min="8" max="8" width="35.25" style="7" customWidth="1"/>
    <col min="9" max="9" width="14.625" style="7" bestFit="1" customWidth="1"/>
    <col min="10" max="11" width="26.875" style="7" customWidth="1"/>
    <col min="12" max="12" width="9.125" style="7"/>
    <col min="13" max="13" width="26.25" style="80" customWidth="1"/>
    <col min="14" max="14" width="29.125" style="81" customWidth="1"/>
    <col min="15" max="15" width="9.125" style="7"/>
    <col min="16" max="16" width="60.75" style="7" customWidth="1"/>
    <col min="17" max="17" width="39.75" style="7" bestFit="1" customWidth="1"/>
    <col min="18" max="18" width="87.625" style="7" customWidth="1"/>
    <col min="19" max="19" width="81.625" style="7" customWidth="1"/>
    <col min="20" max="20" width="9.125" style="7"/>
    <col min="21" max="22" width="9.125" style="3"/>
    <col min="23" max="24" width="9.125" style="7"/>
    <col min="25" max="25" width="13.375" style="7" customWidth="1"/>
    <col min="26" max="26" width="24.875" style="7" customWidth="1"/>
    <col min="27" max="27" width="9.125" style="7"/>
    <col min="28" max="28" width="11.125" style="7" bestFit="1" customWidth="1"/>
    <col min="29" max="29" width="72" style="7" customWidth="1"/>
    <col min="30" max="30" width="9.125" style="7"/>
    <col min="31" max="32" width="32.125" style="7" customWidth="1"/>
    <col min="33" max="34" width="39.75" style="7" customWidth="1"/>
    <col min="35" max="16384" width="9.125" style="7"/>
  </cols>
  <sheetData>
    <row r="1" spans="1:34" s="57" customFormat="1" ht="66">
      <c r="A1" s="56" t="s">
        <v>19</v>
      </c>
      <c r="B1" s="55"/>
      <c r="C1" s="56" t="s">
        <v>28</v>
      </c>
      <c r="D1" s="56" t="s">
        <v>25</v>
      </c>
      <c r="E1" s="56" t="s">
        <v>118</v>
      </c>
      <c r="F1" s="56" t="s">
        <v>168</v>
      </c>
      <c r="G1" s="56" t="s">
        <v>134</v>
      </c>
      <c r="H1" s="56" t="s">
        <v>139</v>
      </c>
      <c r="I1" s="56" t="s">
        <v>162</v>
      </c>
      <c r="J1" s="56" t="s">
        <v>566</v>
      </c>
      <c r="K1" s="56" t="s">
        <v>360</v>
      </c>
      <c r="L1" s="199" t="s">
        <v>361</v>
      </c>
      <c r="M1" s="56" t="s">
        <v>163</v>
      </c>
      <c r="N1" s="79" t="s">
        <v>223</v>
      </c>
      <c r="P1" s="298" t="s">
        <v>574</v>
      </c>
      <c r="Q1" s="298" t="s">
        <v>224</v>
      </c>
      <c r="R1" s="296" t="s">
        <v>237</v>
      </c>
      <c r="S1" s="133" t="s">
        <v>238</v>
      </c>
      <c r="U1" s="173" t="s">
        <v>286</v>
      </c>
      <c r="V1" s="173" t="s">
        <v>287</v>
      </c>
      <c r="X1" s="411" t="s">
        <v>337</v>
      </c>
      <c r="Y1" s="411" t="s">
        <v>340</v>
      </c>
      <c r="Z1" s="411" t="s">
        <v>341</v>
      </c>
      <c r="AB1" s="584" t="s">
        <v>482</v>
      </c>
      <c r="AC1" s="584"/>
      <c r="AE1" s="431" t="s">
        <v>493</v>
      </c>
      <c r="AF1" s="431" t="s">
        <v>501</v>
      </c>
      <c r="AG1" s="431" t="s">
        <v>492</v>
      </c>
      <c r="AH1" s="431" t="s">
        <v>502</v>
      </c>
    </row>
    <row r="2" spans="1:34" ht="57">
      <c r="A2" s="8" t="s">
        <v>41</v>
      </c>
      <c r="C2" s="58">
        <v>2013</v>
      </c>
      <c r="D2" s="58" t="s">
        <v>26</v>
      </c>
      <c r="E2" s="61" t="s">
        <v>119</v>
      </c>
      <c r="F2" s="61" t="s">
        <v>169</v>
      </c>
      <c r="G2" s="61" t="s">
        <v>132</v>
      </c>
      <c r="H2" s="61" t="s">
        <v>136</v>
      </c>
      <c r="I2" s="61" t="s">
        <v>33</v>
      </c>
      <c r="J2" s="61" t="s">
        <v>565</v>
      </c>
      <c r="K2" s="82"/>
      <c r="L2" s="200">
        <v>55</v>
      </c>
      <c r="M2" s="56" t="s">
        <v>164</v>
      </c>
      <c r="N2" s="79" t="s">
        <v>222</v>
      </c>
      <c r="P2" s="482" t="s">
        <v>570</v>
      </c>
      <c r="Q2" s="299" t="s">
        <v>575</v>
      </c>
      <c r="R2" s="297" t="s">
        <v>230</v>
      </c>
      <c r="S2" s="58" t="s">
        <v>239</v>
      </c>
      <c r="U2" s="6" t="s">
        <v>288</v>
      </c>
      <c r="V2" s="174" t="s">
        <v>288</v>
      </c>
      <c r="X2" s="410" t="s">
        <v>338</v>
      </c>
      <c r="Y2" s="429" t="s">
        <v>342</v>
      </c>
      <c r="Z2" s="430" t="s">
        <v>343</v>
      </c>
      <c r="AB2" s="408" t="s">
        <v>469</v>
      </c>
      <c r="AC2" s="409" t="s">
        <v>483</v>
      </c>
      <c r="AE2" t="s">
        <v>1087</v>
      </c>
      <c r="AF2"/>
      <c r="AG2" t="s">
        <v>1088</v>
      </c>
      <c r="AH2"/>
    </row>
    <row r="3" spans="1:34" ht="26.4">
      <c r="A3" s="8" t="s">
        <v>42</v>
      </c>
      <c r="C3" s="58">
        <v>2014</v>
      </c>
      <c r="D3" s="58" t="s">
        <v>27</v>
      </c>
      <c r="E3" s="61" t="s">
        <v>120</v>
      </c>
      <c r="F3" s="61" t="s">
        <v>170</v>
      </c>
      <c r="G3" s="61" t="s">
        <v>133</v>
      </c>
      <c r="H3" s="61" t="s">
        <v>137</v>
      </c>
      <c r="I3" s="61" t="s">
        <v>5</v>
      </c>
      <c r="J3" s="61" t="s">
        <v>339</v>
      </c>
      <c r="K3" s="82" t="s">
        <v>359</v>
      </c>
      <c r="L3" s="199" t="s">
        <v>363</v>
      </c>
      <c r="M3" s="56" t="s">
        <v>165</v>
      </c>
      <c r="N3" s="79" t="s">
        <v>220</v>
      </c>
      <c r="P3" s="482" t="s">
        <v>571</v>
      </c>
      <c r="Q3" s="299" t="s">
        <v>465</v>
      </c>
      <c r="R3" s="297" t="s">
        <v>231</v>
      </c>
      <c r="S3" s="58" t="s">
        <v>240</v>
      </c>
      <c r="U3" s="6" t="s">
        <v>289</v>
      </c>
      <c r="V3" s="174" t="s">
        <v>289</v>
      </c>
      <c r="X3" s="414" t="s">
        <v>339</v>
      </c>
      <c r="Y3" s="413" t="s">
        <v>344</v>
      </c>
      <c r="Z3" s="413" t="s">
        <v>344</v>
      </c>
      <c r="AB3" s="412" t="s">
        <v>539</v>
      </c>
      <c r="AC3" s="415" t="s">
        <v>542</v>
      </c>
      <c r="AE3"/>
      <c r="AF3"/>
      <c r="AG3"/>
      <c r="AH3"/>
    </row>
    <row r="4" spans="1:34" ht="57">
      <c r="A4" s="8" t="s">
        <v>43</v>
      </c>
      <c r="C4" s="58">
        <v>2015</v>
      </c>
      <c r="E4" s="61" t="s">
        <v>121</v>
      </c>
      <c r="F4" s="61" t="s">
        <v>171</v>
      </c>
      <c r="H4" s="61" t="s">
        <v>138</v>
      </c>
      <c r="I4" s="61" t="s">
        <v>6</v>
      </c>
      <c r="K4" s="82"/>
      <c r="L4" s="200">
        <v>112</v>
      </c>
      <c r="M4" s="56" t="s">
        <v>166</v>
      </c>
      <c r="N4" s="79" t="s">
        <v>221</v>
      </c>
      <c r="P4" s="482" t="s">
        <v>572</v>
      </c>
      <c r="R4" s="131" t="s">
        <v>232</v>
      </c>
      <c r="S4" s="58" t="s">
        <v>241</v>
      </c>
      <c r="U4" s="6" t="s">
        <v>290</v>
      </c>
      <c r="V4" s="174" t="s">
        <v>290</v>
      </c>
      <c r="AB4" s="412" t="s">
        <v>540</v>
      </c>
      <c r="AC4" s="415" t="s">
        <v>484</v>
      </c>
      <c r="AE4"/>
      <c r="AF4"/>
      <c r="AG4"/>
      <c r="AH4"/>
    </row>
    <row r="5" spans="1:34" ht="26.4">
      <c r="A5" s="8" t="s">
        <v>44</v>
      </c>
      <c r="C5" s="58">
        <v>2016</v>
      </c>
      <c r="E5" s="61" t="s">
        <v>122</v>
      </c>
      <c r="F5" s="61" t="s">
        <v>172</v>
      </c>
      <c r="I5" s="61" t="s">
        <v>7</v>
      </c>
      <c r="M5" s="56" t="s">
        <v>167</v>
      </c>
      <c r="N5" s="79" t="s">
        <v>219</v>
      </c>
      <c r="P5" s="482" t="s">
        <v>573</v>
      </c>
      <c r="R5" s="132" t="s">
        <v>233</v>
      </c>
      <c r="S5" s="58" t="s">
        <v>247</v>
      </c>
      <c r="U5" s="6" t="s">
        <v>291</v>
      </c>
      <c r="V5" s="174" t="s">
        <v>291</v>
      </c>
      <c r="AB5" s="412" t="s">
        <v>541</v>
      </c>
      <c r="AC5" s="415" t="s">
        <v>485</v>
      </c>
      <c r="AE5"/>
      <c r="AF5"/>
      <c r="AG5"/>
      <c r="AH5"/>
    </row>
    <row r="6" spans="1:34" ht="22.8">
      <c r="A6" s="8" t="s">
        <v>45</v>
      </c>
      <c r="C6" s="58">
        <v>2017</v>
      </c>
      <c r="E6" s="61" t="s">
        <v>123</v>
      </c>
      <c r="F6" s="82"/>
      <c r="I6" s="61" t="s">
        <v>20</v>
      </c>
      <c r="M6" s="7"/>
      <c r="N6" s="7"/>
      <c r="Q6" s="123"/>
      <c r="R6" s="132" t="s">
        <v>234</v>
      </c>
      <c r="S6" s="58" t="s">
        <v>248</v>
      </c>
      <c r="U6" s="6" t="s">
        <v>292</v>
      </c>
      <c r="V6" s="174" t="s">
        <v>292</v>
      </c>
      <c r="AE6"/>
      <c r="AF6"/>
      <c r="AG6"/>
      <c r="AH6"/>
    </row>
    <row r="7" spans="1:34" ht="22.8">
      <c r="A7" s="8" t="s">
        <v>46</v>
      </c>
      <c r="E7" s="61" t="s">
        <v>124</v>
      </c>
      <c r="F7" s="82"/>
      <c r="I7" s="61" t="s">
        <v>21</v>
      </c>
      <c r="M7" s="7"/>
      <c r="N7" s="7"/>
      <c r="R7" s="132" t="s">
        <v>235</v>
      </c>
      <c r="S7" s="58" t="s">
        <v>242</v>
      </c>
      <c r="U7" s="6" t="s">
        <v>293</v>
      </c>
      <c r="V7" s="174" t="s">
        <v>293</v>
      </c>
      <c r="AE7"/>
      <c r="AF7"/>
      <c r="AG7"/>
      <c r="AH7"/>
    </row>
    <row r="8" spans="1:34">
      <c r="A8" s="8" t="s">
        <v>47</v>
      </c>
      <c r="E8" s="61" t="s">
        <v>125</v>
      </c>
      <c r="F8" s="82"/>
      <c r="I8" s="61" t="s">
        <v>115</v>
      </c>
      <c r="R8" s="131" t="s">
        <v>236</v>
      </c>
      <c r="S8" s="58" t="s">
        <v>243</v>
      </c>
      <c r="U8" s="6" t="s">
        <v>294</v>
      </c>
      <c r="V8" s="174" t="s">
        <v>294</v>
      </c>
    </row>
    <row r="9" spans="1:34">
      <c r="A9" s="8" t="s">
        <v>48</v>
      </c>
      <c r="E9" s="61" t="s">
        <v>126</v>
      </c>
      <c r="F9" s="82"/>
      <c r="I9" s="61" t="s">
        <v>116</v>
      </c>
      <c r="R9" s="134"/>
      <c r="S9" s="58" t="s">
        <v>244</v>
      </c>
      <c r="U9" s="6" t="s">
        <v>295</v>
      </c>
      <c r="V9" s="174" t="s">
        <v>295</v>
      </c>
    </row>
    <row r="10" spans="1:34" ht="34.200000000000003">
      <c r="A10" s="8" t="s">
        <v>49</v>
      </c>
      <c r="E10" s="61" t="s">
        <v>127</v>
      </c>
      <c r="F10" s="82"/>
      <c r="I10" s="61" t="s">
        <v>143</v>
      </c>
      <c r="R10" s="134"/>
      <c r="S10" s="58" t="s">
        <v>245</v>
      </c>
      <c r="U10" s="6" t="s">
        <v>296</v>
      </c>
      <c r="V10" s="174" t="s">
        <v>296</v>
      </c>
    </row>
    <row r="11" spans="1:34" ht="39.6">
      <c r="A11" s="8" t="s">
        <v>50</v>
      </c>
      <c r="E11" s="61" t="s">
        <v>128</v>
      </c>
      <c r="F11" s="82"/>
      <c r="I11" s="61" t="s">
        <v>144</v>
      </c>
      <c r="R11" s="195" t="s">
        <v>358</v>
      </c>
      <c r="S11" s="58" t="s">
        <v>246</v>
      </c>
      <c r="U11" s="6" t="s">
        <v>297</v>
      </c>
      <c r="V11" s="174" t="s">
        <v>297</v>
      </c>
    </row>
    <row r="12" spans="1:34" ht="39.6">
      <c r="A12" s="8" t="s">
        <v>17</v>
      </c>
      <c r="E12" s="61" t="s">
        <v>129</v>
      </c>
      <c r="F12" s="82"/>
      <c r="I12" s="61" t="s">
        <v>145</v>
      </c>
      <c r="R12" s="195" t="s">
        <v>357</v>
      </c>
      <c r="U12" s="6" t="s">
        <v>144</v>
      </c>
      <c r="V12" s="174" t="s">
        <v>144</v>
      </c>
    </row>
    <row r="13" spans="1:34" ht="26.4">
      <c r="A13" s="8" t="s">
        <v>51</v>
      </c>
      <c r="E13" s="61" t="s">
        <v>130</v>
      </c>
      <c r="F13" s="82"/>
      <c r="I13" s="61" t="s">
        <v>146</v>
      </c>
      <c r="R13" s="195" t="s">
        <v>356</v>
      </c>
      <c r="U13" s="6" t="s">
        <v>145</v>
      </c>
      <c r="V13" s="174" t="s">
        <v>145</v>
      </c>
    </row>
    <row r="14" spans="1:34" ht="13.2">
      <c r="A14" s="8" t="s">
        <v>18</v>
      </c>
      <c r="I14" s="61" t="s">
        <v>147</v>
      </c>
      <c r="R14" s="195" t="s">
        <v>355</v>
      </c>
      <c r="U14" s="6" t="s">
        <v>146</v>
      </c>
      <c r="V14" s="174" t="s">
        <v>146</v>
      </c>
    </row>
    <row r="15" spans="1:34" ht="13.2">
      <c r="A15" s="470" t="s">
        <v>518</v>
      </c>
      <c r="I15" s="61" t="s">
        <v>148</v>
      </c>
      <c r="R15" s="195" t="s">
        <v>354</v>
      </c>
      <c r="U15" s="6" t="s">
        <v>147</v>
      </c>
      <c r="V15" s="174" t="s">
        <v>147</v>
      </c>
    </row>
    <row r="16" spans="1:34" ht="13.2">
      <c r="A16" s="8" t="s">
        <v>52</v>
      </c>
      <c r="I16" s="61" t="s">
        <v>149</v>
      </c>
      <c r="R16" s="195" t="s">
        <v>353</v>
      </c>
      <c r="U16" s="6" t="s">
        <v>148</v>
      </c>
      <c r="V16" s="174" t="s">
        <v>148</v>
      </c>
    </row>
    <row r="17" spans="1:22" ht="13.2">
      <c r="A17" s="8" t="s">
        <v>53</v>
      </c>
      <c r="I17" s="61" t="s">
        <v>150</v>
      </c>
      <c r="R17" s="195" t="s">
        <v>352</v>
      </c>
      <c r="U17" s="6" t="s">
        <v>149</v>
      </c>
      <c r="V17" s="174" t="s">
        <v>149</v>
      </c>
    </row>
    <row r="18" spans="1:22" ht="26.4">
      <c r="A18" s="8" t="s">
        <v>54</v>
      </c>
      <c r="I18" s="61" t="s">
        <v>151</v>
      </c>
      <c r="R18" s="195" t="s">
        <v>351</v>
      </c>
      <c r="U18" s="6" t="s">
        <v>150</v>
      </c>
      <c r="V18" s="174" t="s">
        <v>150</v>
      </c>
    </row>
    <row r="19" spans="1:22">
      <c r="A19" s="8" t="s">
        <v>55</v>
      </c>
      <c r="I19" s="61" t="s">
        <v>152</v>
      </c>
      <c r="U19" s="6" t="s">
        <v>151</v>
      </c>
      <c r="V19" s="174" t="s">
        <v>151</v>
      </c>
    </row>
    <row r="20" spans="1:22">
      <c r="A20" s="8" t="s">
        <v>56</v>
      </c>
      <c r="I20" s="61" t="s">
        <v>153</v>
      </c>
      <c r="U20" s="6" t="s">
        <v>152</v>
      </c>
      <c r="V20" s="174" t="s">
        <v>152</v>
      </c>
    </row>
    <row r="21" spans="1:22">
      <c r="A21" s="8" t="s">
        <v>57</v>
      </c>
      <c r="I21" s="61" t="s">
        <v>154</v>
      </c>
      <c r="U21" s="6" t="s">
        <v>153</v>
      </c>
      <c r="V21" s="174" t="s">
        <v>153</v>
      </c>
    </row>
    <row r="22" spans="1:22">
      <c r="A22" s="8" t="s">
        <v>58</v>
      </c>
      <c r="U22" s="6" t="s">
        <v>154</v>
      </c>
      <c r="V22" s="174" t="s">
        <v>154</v>
      </c>
    </row>
    <row r="23" spans="1:22">
      <c r="A23" s="8" t="s">
        <v>59</v>
      </c>
      <c r="U23" s="6" t="s">
        <v>298</v>
      </c>
      <c r="V23" s="174" t="s">
        <v>298</v>
      </c>
    </row>
    <row r="24" spans="1:22">
      <c r="A24" s="8" t="s">
        <v>60</v>
      </c>
      <c r="U24" s="6" t="s">
        <v>299</v>
      </c>
      <c r="V24" s="174" t="s">
        <v>299</v>
      </c>
    </row>
    <row r="25" spans="1:22">
      <c r="A25" s="8" t="s">
        <v>61</v>
      </c>
      <c r="U25" s="6" t="s">
        <v>300</v>
      </c>
      <c r="V25" s="174" t="s">
        <v>300</v>
      </c>
    </row>
    <row r="26" spans="1:22">
      <c r="A26" s="8" t="s">
        <v>62</v>
      </c>
      <c r="V26" s="174" t="s">
        <v>301</v>
      </c>
    </row>
    <row r="27" spans="1:22">
      <c r="A27" s="8" t="s">
        <v>63</v>
      </c>
      <c r="V27" s="174" t="s">
        <v>302</v>
      </c>
    </row>
    <row r="28" spans="1:22">
      <c r="A28" s="8" t="s">
        <v>64</v>
      </c>
      <c r="V28" s="174" t="s">
        <v>303</v>
      </c>
    </row>
    <row r="29" spans="1:22">
      <c r="A29" s="8" t="s">
        <v>65</v>
      </c>
      <c r="V29" s="174" t="s">
        <v>304</v>
      </c>
    </row>
    <row r="30" spans="1:22">
      <c r="A30" s="8" t="s">
        <v>66</v>
      </c>
      <c r="V30" s="174" t="s">
        <v>305</v>
      </c>
    </row>
    <row r="31" spans="1:22">
      <c r="A31" s="8" t="s">
        <v>67</v>
      </c>
      <c r="V31" s="174" t="s">
        <v>306</v>
      </c>
    </row>
    <row r="32" spans="1:22">
      <c r="A32" s="8" t="s">
        <v>68</v>
      </c>
      <c r="V32" s="174" t="s">
        <v>307</v>
      </c>
    </row>
    <row r="33" spans="1:22">
      <c r="A33" s="8" t="s">
        <v>69</v>
      </c>
      <c r="V33" s="174" t="s">
        <v>308</v>
      </c>
    </row>
    <row r="34" spans="1:22">
      <c r="A34" s="8" t="s">
        <v>70</v>
      </c>
      <c r="V34" s="174" t="s">
        <v>309</v>
      </c>
    </row>
    <row r="35" spans="1:22">
      <c r="A35" s="8" t="s">
        <v>71</v>
      </c>
      <c r="V35" s="174" t="s">
        <v>310</v>
      </c>
    </row>
    <row r="36" spans="1:22">
      <c r="A36" s="8" t="s">
        <v>35</v>
      </c>
      <c r="V36" s="174" t="s">
        <v>311</v>
      </c>
    </row>
    <row r="37" spans="1:22">
      <c r="A37" s="8" t="s">
        <v>36</v>
      </c>
      <c r="V37" s="174" t="s">
        <v>312</v>
      </c>
    </row>
    <row r="38" spans="1:22">
      <c r="A38" s="8" t="s">
        <v>37</v>
      </c>
      <c r="V38" s="174" t="s">
        <v>313</v>
      </c>
    </row>
    <row r="39" spans="1:22">
      <c r="A39" s="8" t="s">
        <v>38</v>
      </c>
      <c r="V39" s="174" t="s">
        <v>314</v>
      </c>
    </row>
    <row r="40" spans="1:22">
      <c r="A40" s="8" t="s">
        <v>39</v>
      </c>
      <c r="V40" s="174" t="s">
        <v>315</v>
      </c>
    </row>
    <row r="41" spans="1:22">
      <c r="A41" s="8" t="s">
        <v>40</v>
      </c>
      <c r="V41" s="174" t="s">
        <v>316</v>
      </c>
    </row>
    <row r="42" spans="1:22">
      <c r="A42" s="8" t="s">
        <v>72</v>
      </c>
      <c r="V42" s="174" t="s">
        <v>317</v>
      </c>
    </row>
    <row r="43" spans="1:22">
      <c r="A43" s="8" t="s">
        <v>73</v>
      </c>
      <c r="V43" s="174" t="s">
        <v>318</v>
      </c>
    </row>
    <row r="44" spans="1:22">
      <c r="A44" s="8" t="s">
        <v>74</v>
      </c>
      <c r="V44" s="174" t="s">
        <v>319</v>
      </c>
    </row>
    <row r="45" spans="1:22">
      <c r="A45" s="8" t="s">
        <v>75</v>
      </c>
      <c r="V45" s="174" t="s">
        <v>320</v>
      </c>
    </row>
    <row r="46" spans="1:22">
      <c r="A46" s="8" t="s">
        <v>76</v>
      </c>
      <c r="V46" s="174" t="s">
        <v>321</v>
      </c>
    </row>
    <row r="47" spans="1:22">
      <c r="A47" s="8" t="s">
        <v>97</v>
      </c>
      <c r="V47" s="174" t="s">
        <v>322</v>
      </c>
    </row>
    <row r="48" spans="1:22">
      <c r="A48" s="8" t="s">
        <v>98</v>
      </c>
      <c r="V48" s="174" t="s">
        <v>323</v>
      </c>
    </row>
    <row r="49" spans="1:22">
      <c r="A49" s="8" t="s">
        <v>99</v>
      </c>
      <c r="V49" s="174" t="s">
        <v>324</v>
      </c>
    </row>
    <row r="50" spans="1:22">
      <c r="A50" s="8" t="s">
        <v>77</v>
      </c>
      <c r="V50" s="174" t="s">
        <v>325</v>
      </c>
    </row>
    <row r="51" spans="1:22">
      <c r="A51" s="8" t="s">
        <v>78</v>
      </c>
      <c r="V51" s="174" t="s">
        <v>326</v>
      </c>
    </row>
    <row r="52" spans="1:22">
      <c r="A52" s="8" t="s">
        <v>79</v>
      </c>
      <c r="V52" s="174" t="s">
        <v>327</v>
      </c>
    </row>
    <row r="53" spans="1:22">
      <c r="A53" s="8" t="s">
        <v>80</v>
      </c>
      <c r="V53" s="174" t="s">
        <v>328</v>
      </c>
    </row>
    <row r="54" spans="1:22">
      <c r="A54" s="8" t="s">
        <v>81</v>
      </c>
      <c r="V54" s="174" t="s">
        <v>329</v>
      </c>
    </row>
    <row r="55" spans="1:22">
      <c r="A55" s="8" t="s">
        <v>82</v>
      </c>
      <c r="V55" s="174" t="s">
        <v>330</v>
      </c>
    </row>
    <row r="56" spans="1:22">
      <c r="A56" s="8" t="s">
        <v>83</v>
      </c>
      <c r="V56" s="174" t="s">
        <v>331</v>
      </c>
    </row>
    <row r="57" spans="1:22">
      <c r="A57" s="470" t="s">
        <v>519</v>
      </c>
      <c r="V57" s="174" t="s">
        <v>332</v>
      </c>
    </row>
    <row r="58" spans="1:22">
      <c r="A58" s="8" t="s">
        <v>84</v>
      </c>
      <c r="V58" s="174" t="s">
        <v>333</v>
      </c>
    </row>
    <row r="59" spans="1:22">
      <c r="A59" s="8" t="s">
        <v>85</v>
      </c>
      <c r="V59" s="174" t="s">
        <v>334</v>
      </c>
    </row>
    <row r="60" spans="1:22">
      <c r="A60" s="8" t="s">
        <v>86</v>
      </c>
      <c r="V60" s="174" t="s">
        <v>335</v>
      </c>
    </row>
    <row r="61" spans="1:22" ht="22.8">
      <c r="A61" s="8" t="s">
        <v>87</v>
      </c>
      <c r="V61" s="174" t="s">
        <v>336</v>
      </c>
    </row>
    <row r="62" spans="1:22">
      <c r="A62" s="8" t="s">
        <v>29</v>
      </c>
    </row>
    <row r="63" spans="1:22">
      <c r="A63" s="8" t="s">
        <v>88</v>
      </c>
    </row>
    <row r="64" spans="1:22">
      <c r="A64" s="8" t="s">
        <v>89</v>
      </c>
    </row>
    <row r="65" spans="1:1">
      <c r="A65" s="8" t="s">
        <v>90</v>
      </c>
    </row>
    <row r="66" spans="1:1">
      <c r="A66" s="8" t="s">
        <v>91</v>
      </c>
    </row>
    <row r="67" spans="1:1">
      <c r="A67" s="8" t="s">
        <v>92</v>
      </c>
    </row>
    <row r="68" spans="1:1">
      <c r="A68" s="8" t="s">
        <v>93</v>
      </c>
    </row>
    <row r="69" spans="1:1">
      <c r="A69" s="8" t="s">
        <v>94</v>
      </c>
    </row>
    <row r="70" spans="1:1">
      <c r="A70" s="8" t="s">
        <v>95</v>
      </c>
    </row>
    <row r="71" spans="1:1">
      <c r="A71" s="8" t="s">
        <v>96</v>
      </c>
    </row>
    <row r="72" spans="1:1">
      <c r="A72" s="8" t="s">
        <v>100</v>
      </c>
    </row>
    <row r="73" spans="1:1">
      <c r="A73" s="8" t="s">
        <v>101</v>
      </c>
    </row>
    <row r="74" spans="1:1">
      <c r="A74" s="8" t="s">
        <v>102</v>
      </c>
    </row>
    <row r="75" spans="1:1">
      <c r="A75" s="8" t="s">
        <v>103</v>
      </c>
    </row>
    <row r="76" spans="1:1">
      <c r="A76" s="8" t="s">
        <v>104</v>
      </c>
    </row>
    <row r="77" spans="1:1">
      <c r="A77" s="8" t="s">
        <v>105</v>
      </c>
    </row>
    <row r="78" spans="1:1">
      <c r="A78" s="8" t="s">
        <v>106</v>
      </c>
    </row>
    <row r="79" spans="1:1">
      <c r="A79" s="8" t="s">
        <v>34</v>
      </c>
    </row>
    <row r="80" spans="1:1">
      <c r="A80" s="8" t="s">
        <v>107</v>
      </c>
    </row>
    <row r="81" spans="1:1" ht="22.8">
      <c r="A81" s="196" t="s">
        <v>108</v>
      </c>
    </row>
    <row r="82" spans="1:1">
      <c r="A82" s="8" t="s">
        <v>109</v>
      </c>
    </row>
    <row r="83" spans="1:1">
      <c r="A83" s="8" t="s">
        <v>0</v>
      </c>
    </row>
    <row r="84" spans="1:1">
      <c r="A84" s="8" t="s">
        <v>1</v>
      </c>
    </row>
    <row r="85" spans="1:1">
      <c r="A85" s="8" t="s">
        <v>2</v>
      </c>
    </row>
    <row r="86" spans="1:1">
      <c r="A86" s="8" t="s">
        <v>3</v>
      </c>
    </row>
    <row r="87" spans="1:1">
      <c r="A87" s="8" t="s">
        <v>4</v>
      </c>
    </row>
  </sheetData>
  <sheetProtection formatColumns="0" formatRows="0"/>
  <mergeCells count="1">
    <mergeCell ref="AB1:AC1"/>
  </mergeCells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modServiceModule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modCheckCyan">
    <tabColor indexed="47"/>
  </sheetPr>
  <dimension ref="A1:A42"/>
  <sheetViews>
    <sheetView showGridLines="0" workbookViewId="0"/>
  </sheetViews>
  <sheetFormatPr defaultColWidth="9.125" defaultRowHeight="11.4"/>
  <cols>
    <col min="1" max="16384" width="9.125" style="353"/>
  </cols>
  <sheetData>
    <row r="1" spans="1:1">
      <c r="A1" s="352">
        <f>IF('Форма 4.1.1'!$F$12="",1,0)</f>
        <v>0</v>
      </c>
    </row>
    <row r="2" spans="1:1">
      <c r="A2" s="352">
        <f>IF('Форма 4.1.1'!$F$15="",1,0)</f>
        <v>0</v>
      </c>
    </row>
    <row r="3" spans="1:1">
      <c r="A3" s="352">
        <f>IF('Форма 4.1.1'!$F$16="",1,0)</f>
        <v>0</v>
      </c>
    </row>
    <row r="4" spans="1:1">
      <c r="A4" s="352">
        <f>IF('Форма 4.1.1'!$F$17="",1,0)</f>
        <v>0</v>
      </c>
    </row>
    <row r="5" spans="1:1">
      <c r="A5" s="352">
        <f>IF('Форма 4.1.1'!$F$26="",1,0)</f>
        <v>0</v>
      </c>
    </row>
    <row r="6" spans="1:1">
      <c r="A6" s="352">
        <f>IF('Форма 4.1.1'!$F$27="",1,0)</f>
        <v>0</v>
      </c>
    </row>
    <row r="7" spans="1:1">
      <c r="A7" s="352">
        <f>IF('Форма 4.1.1'!$F$28="",1,0)</f>
        <v>0</v>
      </c>
    </row>
    <row r="8" spans="1:1">
      <c r="A8" s="352">
        <f>IF('Форма 4.1.1'!$F$29="",1,0)</f>
        <v>0</v>
      </c>
    </row>
    <row r="9" spans="1:1">
      <c r="A9" s="352">
        <f>IF('Форма 4.1.1'!$F$30="",1,0)</f>
        <v>0</v>
      </c>
    </row>
    <row r="10" spans="1:1">
      <c r="A10" s="352">
        <f>IF('Форма 4.1.1'!$F$31="",1,0)</f>
        <v>0</v>
      </c>
    </row>
    <row r="11" spans="1:1">
      <c r="A11" s="352">
        <f>IF('Форма 4.1.1'!$F$33="",1,0)</f>
        <v>0</v>
      </c>
    </row>
    <row r="12" spans="1:1">
      <c r="A12" s="352">
        <f>IF('Форма 4.1.1'!$F$34="",1,0)</f>
        <v>0</v>
      </c>
    </row>
    <row r="13" spans="1:1">
      <c r="A13" s="352">
        <f>IF('Форма 4.1.1'!$F$35="",1,0)</f>
        <v>0</v>
      </c>
    </row>
    <row r="14" spans="1:1">
      <c r="A14" s="352">
        <f>IF('Форма 4.1.1'!$F$36="",1,0)</f>
        <v>0</v>
      </c>
    </row>
    <row r="15" spans="1:1">
      <c r="A15" s="352">
        <f>IF('Форма 4.1.1'!$F$37="",1,0)</f>
        <v>0</v>
      </c>
    </row>
    <row r="16" spans="1:1">
      <c r="A16" s="352">
        <f>IF('Форма 4.1.1'!$F$39="",1,0)</f>
        <v>0</v>
      </c>
    </row>
    <row r="17" spans="1:1">
      <c r="A17" s="352">
        <f>IF('Форма 4.1.1'!$F$41="",1,0)</f>
        <v>0</v>
      </c>
    </row>
    <row r="18" spans="1:1">
      <c r="A18" s="352">
        <f>IF('Форма 4.1.1'!$F$42="",1,0)</f>
        <v>0</v>
      </c>
    </row>
    <row r="19" spans="1:1">
      <c r="A19" s="352">
        <f>IF('Форма 4.1.1'!$F$44="",1,0)</f>
        <v>0</v>
      </c>
    </row>
    <row r="20" spans="1:1">
      <c r="A20" s="352">
        <f>IF('Форма 4.1.1'!$F$45="",1,0)</f>
        <v>0</v>
      </c>
    </row>
    <row r="21" spans="1:1">
      <c r="A21" s="352">
        <f>IF('Форма 4.1.1'!$F$46="",1,0)</f>
        <v>0</v>
      </c>
    </row>
    <row r="22" spans="1:1">
      <c r="A22" s="352">
        <f>IF('Форма 4.1.1'!$F$47="",1,0)</f>
        <v>0</v>
      </c>
    </row>
    <row r="23" spans="1:1">
      <c r="A23" s="352">
        <f>IF('Форма 4.1.2'!$G$11="",1,0)</f>
        <v>0</v>
      </c>
    </row>
    <row r="24" spans="1:1">
      <c r="A24" s="352">
        <f>IF('Форма 4.1.2'!$H$11="",1,0)</f>
        <v>0</v>
      </c>
    </row>
    <row r="25" spans="1:1">
      <c r="A25" s="352">
        <f>IF('Форма 4.1.2'!$I$11="",1,0)</f>
        <v>0</v>
      </c>
    </row>
    <row r="26" spans="1:1">
      <c r="A26" s="352">
        <f>IF('Форма 4.1.2'!$J$11="",1,0)</f>
        <v>0</v>
      </c>
    </row>
    <row r="27" spans="1:1">
      <c r="A27" s="352">
        <f>IF('Форма 4.1.2'!$L$11="",1,0)</f>
        <v>0</v>
      </c>
    </row>
    <row r="28" spans="1:1">
      <c r="A28" s="352">
        <f>IF('Форма 4.1.2'!$M$11="",1,0)</f>
        <v>0</v>
      </c>
    </row>
    <row r="29" spans="1:1">
      <c r="A29" s="352">
        <f>IF('Форма 4.1.2'!$N$11="",1,0)</f>
        <v>0</v>
      </c>
    </row>
    <row r="30" spans="1:1">
      <c r="A30" s="352">
        <f>IF('Форма 4.1.2'!$O$11="",1,0)</f>
        <v>0</v>
      </c>
    </row>
    <row r="31" spans="1:1">
      <c r="A31" s="352">
        <f>IF('Форма 4.1.2'!$P$11="",1,0)</f>
        <v>0</v>
      </c>
    </row>
    <row r="32" spans="1:1">
      <c r="A32" s="352">
        <f>IF('Форма 4.1.2'!$Q$11="",1,0)</f>
        <v>0</v>
      </c>
    </row>
    <row r="33" spans="1:1">
      <c r="A33" s="352">
        <f>IF('Форма 4.1.2'!$F$11="",1,0)</f>
        <v>0</v>
      </c>
    </row>
    <row r="34" spans="1:1">
      <c r="A34" s="352">
        <f>IF('Форма 1.0.2'!$E$12="",1,0)</f>
        <v>1</v>
      </c>
    </row>
    <row r="35" spans="1:1">
      <c r="A35" s="352">
        <f>IF('Форма 1.0.2'!$F$12="",1,0)</f>
        <v>1</v>
      </c>
    </row>
    <row r="36" spans="1:1">
      <c r="A36" s="352">
        <f>IF('Форма 1.0.2'!$G$12="",1,0)</f>
        <v>1</v>
      </c>
    </row>
    <row r="37" spans="1:1">
      <c r="A37" s="352">
        <f>IF('Форма 1.0.2'!$H$12="",1,0)</f>
        <v>1</v>
      </c>
    </row>
    <row r="38" spans="1:1">
      <c r="A38" s="352">
        <f>IF('Форма 1.0.2'!$I$12="",1,0)</f>
        <v>1</v>
      </c>
    </row>
    <row r="39" spans="1:1">
      <c r="A39" s="352">
        <f>IF('Форма 1.0.2'!$J$12="",1,0)</f>
        <v>1</v>
      </c>
    </row>
    <row r="40" spans="1:1">
      <c r="A40" s="352">
        <f>IF('Сведения об изменении'!$E$12="",1,0)</f>
        <v>1</v>
      </c>
    </row>
    <row r="41" spans="1:1">
      <c r="A41" s="352">
        <f>IF('Форма 4.1.3'!$J$11="",1,0)</f>
        <v>0</v>
      </c>
    </row>
    <row r="42" spans="1:1">
      <c r="A42" s="352">
        <f>IF('Форма 1.0.1'!$K$9="",1,0)</f>
        <v>0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modHTTP">
    <tabColor rgb="FFFFCC99"/>
  </sheetPr>
  <dimension ref="A1"/>
  <sheetViews>
    <sheetView showGridLines="0" workbookViewId="0"/>
  </sheetViews>
  <sheetFormatPr defaultRowHeight="11.4"/>
  <sheetData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SH_et_union_hor">
    <tabColor indexed="47"/>
  </sheetPr>
  <dimension ref="A2:AC115"/>
  <sheetViews>
    <sheetView showGridLines="0" zoomScaleNormal="100" workbookViewId="0"/>
  </sheetViews>
  <sheetFormatPr defaultRowHeight="11.4"/>
  <cols>
    <col min="1" max="1" width="10.25" bestFit="1" customWidth="1"/>
    <col min="2" max="3" width="10" bestFit="1" customWidth="1"/>
    <col min="5" max="5" width="20" customWidth="1"/>
    <col min="6" max="6" width="4.875" customWidth="1"/>
    <col min="7" max="8" width="20.75" customWidth="1"/>
    <col min="9" max="9" width="47.875" customWidth="1"/>
    <col min="10" max="10" width="24.25" customWidth="1"/>
    <col min="12" max="12" width="44.75" customWidth="1"/>
    <col min="13" max="13" width="32.375" customWidth="1"/>
    <col min="15" max="15" width="29.375" customWidth="1"/>
    <col min="16" max="16" width="39.625" customWidth="1"/>
    <col min="17" max="17" width="3.75" customWidth="1"/>
  </cols>
  <sheetData>
    <row r="2" spans="1:22" s="46" customFormat="1">
      <c r="A2" s="46" t="s">
        <v>155</v>
      </c>
    </row>
    <row r="4" spans="1:22" s="47" customFormat="1" ht="15">
      <c r="C4" s="608"/>
      <c r="D4" s="560">
        <v>1</v>
      </c>
      <c r="E4" s="609"/>
      <c r="F4" s="367"/>
      <c r="G4" s="368">
        <v>0</v>
      </c>
      <c r="H4" s="369"/>
      <c r="I4" s="370"/>
      <c r="J4" s="371"/>
      <c r="K4" s="372"/>
      <c r="L4" s="373"/>
      <c r="M4" s="252"/>
      <c r="N4" s="252"/>
      <c r="O4" s="252"/>
      <c r="P4" s="466"/>
      <c r="Q4" s="466"/>
      <c r="R4" s="467"/>
      <c r="S4" s="252"/>
      <c r="T4" s="252"/>
      <c r="U4" s="252"/>
      <c r="V4" s="252"/>
    </row>
    <row r="5" spans="1:22" s="47" customFormat="1" ht="15" customHeight="1">
      <c r="C5" s="608"/>
      <c r="D5" s="560"/>
      <c r="E5" s="609"/>
      <c r="F5" s="241"/>
      <c r="G5" s="242"/>
      <c r="H5" s="217" t="s">
        <v>156</v>
      </c>
      <c r="I5" s="243"/>
      <c r="J5" s="243"/>
      <c r="K5" s="243"/>
      <c r="L5" s="375"/>
      <c r="M5" s="468"/>
      <c r="N5" s="252"/>
      <c r="O5" s="252"/>
      <c r="P5" s="252"/>
      <c r="Q5" s="252"/>
      <c r="R5" s="251"/>
      <c r="S5" s="252"/>
      <c r="T5" s="252"/>
      <c r="U5" s="252"/>
      <c r="V5" s="252"/>
    </row>
    <row r="7" spans="1:22" s="46" customFormat="1">
      <c r="A7" s="46" t="s">
        <v>184</v>
      </c>
    </row>
    <row r="9" spans="1:22" s="47" customFormat="1" ht="13.8">
      <c r="C9" s="64"/>
      <c r="D9" s="362">
        <v>1</v>
      </c>
      <c r="E9" s="374"/>
      <c r="F9" s="240"/>
      <c r="G9" s="362">
        <v>0</v>
      </c>
      <c r="H9" s="377"/>
      <c r="I9" s="378"/>
      <c r="J9" s="363"/>
      <c r="K9" s="250"/>
      <c r="L9" s="1"/>
      <c r="M9" s="252"/>
      <c r="N9" s="252"/>
      <c r="O9" s="252"/>
      <c r="P9" s="466">
        <f>mergeValue(E9)</f>
        <v>0</v>
      </c>
      <c r="Q9" s="466">
        <f>H9</f>
        <v>0</v>
      </c>
      <c r="R9" s="467">
        <f>I9</f>
        <v>0</v>
      </c>
      <c r="S9" s="252" t="str">
        <f>Q9&amp;" ("&amp;R9&amp;")"</f>
        <v>0 (0)</v>
      </c>
      <c r="T9" s="252"/>
      <c r="U9" s="252"/>
      <c r="V9" s="252"/>
    </row>
    <row r="12" spans="1:22" s="46" customFormat="1">
      <c r="A12" s="46" t="s">
        <v>111</v>
      </c>
    </row>
    <row r="14" spans="1:22" s="15" customFormat="1" ht="15" customHeight="1">
      <c r="C14" s="66"/>
      <c r="D14" s="182"/>
      <c r="E14" s="197"/>
    </row>
    <row r="17" spans="1:15" s="46" customFormat="1">
      <c r="A17" s="46" t="s">
        <v>117</v>
      </c>
    </row>
    <row r="18" spans="1:15" s="63" customFormat="1"/>
    <row r="20" spans="1:15" s="419" customFormat="1" ht="22.2">
      <c r="A20" s="107" t="s">
        <v>6</v>
      </c>
      <c r="B20" s="416" t="s">
        <v>376</v>
      </c>
      <c r="C20" s="417"/>
      <c r="D20" s="281" t="s">
        <v>33</v>
      </c>
      <c r="E20" s="418"/>
      <c r="F20" s="282"/>
      <c r="G20" s="282"/>
      <c r="H20" s="282"/>
      <c r="I20" s="118"/>
      <c r="J20" s="283"/>
      <c r="K20" s="422"/>
      <c r="M20" s="420" t="str">
        <f>IF(ISERROR(INDEX(kind_of_nameforms,MATCH(E20,kind_of_forms,0),1)),"",INDEX(kind_of_nameforms,MATCH(E20,kind_of_forms,0),1))</f>
        <v/>
      </c>
      <c r="N20" s="421"/>
    </row>
    <row r="25" spans="1:15" s="46" customFormat="1">
      <c r="A25" s="46" t="s">
        <v>185</v>
      </c>
      <c r="B25" s="46" t="s">
        <v>186</v>
      </c>
      <c r="C25" s="46" t="s">
        <v>187</v>
      </c>
    </row>
    <row r="27" spans="1:15" s="47" customFormat="1" ht="15" customHeight="1">
      <c r="C27" s="64"/>
      <c r="D27" s="560">
        <v>1</v>
      </c>
      <c r="E27" s="610"/>
      <c r="F27" s="117"/>
      <c r="G27" s="560"/>
      <c r="H27" s="611"/>
      <c r="I27" s="606"/>
      <c r="J27" s="607"/>
      <c r="K27" s="598"/>
      <c r="L27" s="114"/>
      <c r="M27" s="74"/>
      <c r="N27" s="127"/>
    </row>
    <row r="28" spans="1:15" s="47" customFormat="1" ht="15" customHeight="1">
      <c r="C28" s="64"/>
      <c r="D28" s="560"/>
      <c r="E28" s="610"/>
      <c r="F28" s="110"/>
      <c r="G28" s="560"/>
      <c r="H28" s="611"/>
      <c r="I28" s="606"/>
      <c r="J28" s="607"/>
      <c r="K28" s="599"/>
      <c r="L28" s="124"/>
      <c r="M28" s="591"/>
      <c r="N28" s="592"/>
    </row>
    <row r="29" spans="1:15" s="47" customFormat="1" ht="15" customHeight="1">
      <c r="C29" s="64"/>
      <c r="D29" s="560"/>
      <c r="E29" s="610"/>
      <c r="F29" s="115"/>
      <c r="G29" s="111"/>
      <c r="H29" s="2" t="s">
        <v>156</v>
      </c>
      <c r="I29" s="112"/>
      <c r="J29" s="112"/>
      <c r="K29" s="112"/>
      <c r="L29" s="125"/>
      <c r="M29" s="125"/>
      <c r="N29" s="126"/>
      <c r="O29" s="128"/>
    </row>
    <row r="32" spans="1:15">
      <c r="A32" s="46" t="s">
        <v>226</v>
      </c>
    </row>
    <row r="33" spans="1:16" s="47" customFormat="1" ht="15" customHeight="1">
      <c r="C33" s="64"/>
      <c r="D33" s="560">
        <v>1</v>
      </c>
      <c r="E33" s="603"/>
      <c r="F33" s="117"/>
      <c r="G33" s="560">
        <v>1</v>
      </c>
      <c r="H33" s="602"/>
      <c r="I33" s="594"/>
      <c r="J33" s="601"/>
      <c r="K33" s="114" t="s">
        <v>33</v>
      </c>
      <c r="L33" s="116"/>
      <c r="M33" s="130"/>
    </row>
    <row r="34" spans="1:16" s="47" customFormat="1" ht="15" customHeight="1">
      <c r="C34" s="64"/>
      <c r="D34" s="560"/>
      <c r="E34" s="604"/>
      <c r="F34" s="110"/>
      <c r="G34" s="560"/>
      <c r="H34" s="602"/>
      <c r="I34" s="594"/>
      <c r="J34" s="601"/>
      <c r="K34" s="111"/>
      <c r="L34" s="585" t="s">
        <v>229</v>
      </c>
      <c r="M34" s="586"/>
    </row>
    <row r="35" spans="1:16" s="47" customFormat="1" ht="15" customHeight="1">
      <c r="C35" s="64"/>
      <c r="D35" s="560"/>
      <c r="E35" s="605"/>
      <c r="F35" s="115"/>
      <c r="G35" s="111"/>
      <c r="H35" s="2" t="s">
        <v>228</v>
      </c>
      <c r="I35" s="112"/>
      <c r="J35" s="112"/>
      <c r="K35" s="112"/>
      <c r="L35" s="112"/>
      <c r="M35" s="113"/>
    </row>
    <row r="37" spans="1:16" s="46" customFormat="1">
      <c r="A37" s="46" t="s">
        <v>226</v>
      </c>
      <c r="B37" s="46" t="s">
        <v>226</v>
      </c>
      <c r="C37" s="46" t="s">
        <v>226</v>
      </c>
    </row>
    <row r="39" spans="1:16" s="47" customFormat="1" ht="23.25" customHeight="1">
      <c r="C39" s="64"/>
      <c r="D39" s="560">
        <v>1</v>
      </c>
      <c r="E39" s="603"/>
      <c r="F39" s="117"/>
      <c r="G39" s="560">
        <v>1</v>
      </c>
      <c r="H39" s="589"/>
      <c r="I39" s="594"/>
      <c r="J39" s="600"/>
      <c r="K39" s="172" t="str">
        <f>L39&amp;".1"</f>
        <v>1.1</v>
      </c>
      <c r="L39" s="595" t="s">
        <v>33</v>
      </c>
      <c r="M39" s="170" t="s">
        <v>227</v>
      </c>
      <c r="N39" s="187"/>
      <c r="O39" s="169"/>
    </row>
    <row r="40" spans="1:16" s="47" customFormat="1" ht="23.25" customHeight="1">
      <c r="C40" s="64"/>
      <c r="D40" s="560"/>
      <c r="E40" s="604"/>
      <c r="F40" s="117"/>
      <c r="G40" s="560"/>
      <c r="H40" s="593"/>
      <c r="I40" s="594"/>
      <c r="J40" s="600"/>
      <c r="K40" s="172" t="str">
        <f>L39&amp;".2"</f>
        <v>1.2</v>
      </c>
      <c r="L40" s="596"/>
      <c r="M40" s="165" t="s">
        <v>284</v>
      </c>
      <c r="N40" s="188"/>
      <c r="O40" s="169"/>
      <c r="P40" s="65"/>
    </row>
    <row r="41" spans="1:16" s="47" customFormat="1" ht="23.25" customHeight="1">
      <c r="C41" s="64"/>
      <c r="D41" s="560"/>
      <c r="E41" s="604"/>
      <c r="F41" s="117"/>
      <c r="G41" s="560"/>
      <c r="H41" s="593"/>
      <c r="I41" s="594"/>
      <c r="J41" s="600"/>
      <c r="K41" s="172" t="str">
        <f>L39&amp;".3"</f>
        <v>1.3</v>
      </c>
      <c r="L41" s="596"/>
      <c r="M41" s="165" t="s">
        <v>283</v>
      </c>
      <c r="N41" s="188"/>
      <c r="O41" s="169"/>
      <c r="P41" s="65"/>
    </row>
    <row r="42" spans="1:16" s="47" customFormat="1" ht="23.25" customHeight="1">
      <c r="C42" s="64"/>
      <c r="D42" s="560"/>
      <c r="E42" s="604"/>
      <c r="F42" s="117"/>
      <c r="G42" s="560"/>
      <c r="H42" s="593"/>
      <c r="I42" s="594"/>
      <c r="J42" s="600"/>
      <c r="K42" s="172" t="str">
        <f>L39&amp;".4"</f>
        <v>1.4</v>
      </c>
      <c r="L42" s="596"/>
      <c r="M42" s="165" t="s">
        <v>277</v>
      </c>
      <c r="N42" s="189"/>
      <c r="O42" s="169"/>
      <c r="P42" s="65"/>
    </row>
    <row r="43" spans="1:16" s="47" customFormat="1" ht="23.25" customHeight="1">
      <c r="C43" s="64"/>
      <c r="D43" s="560"/>
      <c r="E43" s="604"/>
      <c r="F43" s="117"/>
      <c r="G43" s="560"/>
      <c r="H43" s="593"/>
      <c r="I43" s="594"/>
      <c r="J43" s="600"/>
      <c r="K43" s="172" t="str">
        <f>L39&amp;".5"</f>
        <v>1.5</v>
      </c>
      <c r="L43" s="596"/>
      <c r="M43" s="167" t="s">
        <v>278</v>
      </c>
      <c r="N43" s="188"/>
      <c r="O43" s="169"/>
      <c r="P43" s="65"/>
    </row>
    <row r="44" spans="1:16" s="47" customFormat="1" ht="23.25" customHeight="1">
      <c r="C44" s="64"/>
      <c r="D44" s="560"/>
      <c r="E44" s="604"/>
      <c r="F44" s="117"/>
      <c r="G44" s="560"/>
      <c r="H44" s="593"/>
      <c r="I44" s="594"/>
      <c r="J44" s="600"/>
      <c r="K44" s="172" t="str">
        <f>L39&amp;".6"</f>
        <v>1.6</v>
      </c>
      <c r="L44" s="596"/>
      <c r="M44" s="168" t="s">
        <v>279</v>
      </c>
      <c r="N44" s="190"/>
      <c r="O44" s="169"/>
      <c r="P44" s="65"/>
    </row>
    <row r="45" spans="1:16" s="47" customFormat="1" ht="23.25" customHeight="1">
      <c r="C45" s="64"/>
      <c r="D45" s="560"/>
      <c r="E45" s="604"/>
      <c r="F45" s="117"/>
      <c r="G45" s="560"/>
      <c r="H45" s="593"/>
      <c r="I45" s="594"/>
      <c r="J45" s="600"/>
      <c r="K45" s="172" t="str">
        <f>L39&amp;".7"</f>
        <v>1.7</v>
      </c>
      <c r="L45" s="596"/>
      <c r="M45" s="167" t="s">
        <v>252</v>
      </c>
      <c r="N45" s="188"/>
      <c r="O45" s="169"/>
      <c r="P45" s="65"/>
    </row>
    <row r="46" spans="1:16" s="47" customFormat="1" ht="23.25" customHeight="1">
      <c r="C46" s="64"/>
      <c r="D46" s="560"/>
      <c r="E46" s="604"/>
      <c r="F46" s="117"/>
      <c r="G46" s="560"/>
      <c r="H46" s="593"/>
      <c r="I46" s="594"/>
      <c r="J46" s="600"/>
      <c r="K46" s="172" t="str">
        <f>L39&amp;".8"</f>
        <v>1.8</v>
      </c>
      <c r="L46" s="596"/>
      <c r="M46" s="165" t="s">
        <v>280</v>
      </c>
      <c r="N46" s="189"/>
      <c r="O46" s="169"/>
      <c r="P46" s="65"/>
    </row>
    <row r="47" spans="1:16" s="47" customFormat="1" ht="23.25" customHeight="1">
      <c r="C47" s="64"/>
      <c r="D47" s="560"/>
      <c r="E47" s="604"/>
      <c r="F47" s="117"/>
      <c r="G47" s="560"/>
      <c r="H47" s="593"/>
      <c r="I47" s="594"/>
      <c r="J47" s="600"/>
      <c r="K47" s="172" t="str">
        <f>L39&amp;".9"</f>
        <v>1.9</v>
      </c>
      <c r="L47" s="596"/>
      <c r="M47" s="167" t="s">
        <v>281</v>
      </c>
      <c r="N47" s="188"/>
      <c r="O47" s="169"/>
      <c r="P47" s="65"/>
    </row>
    <row r="48" spans="1:16" s="47" customFormat="1" ht="23.25" customHeight="1">
      <c r="C48" s="64"/>
      <c r="D48" s="560"/>
      <c r="E48" s="604"/>
      <c r="F48" s="117"/>
      <c r="G48" s="560"/>
      <c r="H48" s="593"/>
      <c r="I48" s="594"/>
      <c r="J48" s="600"/>
      <c r="K48" s="172" t="str">
        <f>L39&amp;".10"</f>
        <v>1.10</v>
      </c>
      <c r="L48" s="596"/>
      <c r="M48" s="165" t="s">
        <v>253</v>
      </c>
      <c r="N48" s="189"/>
      <c r="O48" s="169"/>
      <c r="P48" s="65"/>
    </row>
    <row r="49" spans="1:25" s="47" customFormat="1" ht="23.25" customHeight="1">
      <c r="C49" s="64"/>
      <c r="D49" s="560"/>
      <c r="E49" s="604"/>
      <c r="F49" s="117"/>
      <c r="G49" s="560"/>
      <c r="H49" s="593"/>
      <c r="I49" s="594"/>
      <c r="J49" s="600"/>
      <c r="K49" s="172" t="str">
        <f>L39&amp;".11"</f>
        <v>1.11</v>
      </c>
      <c r="L49" s="596"/>
      <c r="M49" s="167" t="s">
        <v>281</v>
      </c>
      <c r="N49" s="188"/>
      <c r="O49" s="169"/>
      <c r="P49" s="65"/>
    </row>
    <row r="50" spans="1:25" s="47" customFormat="1" ht="23.25" customHeight="1">
      <c r="C50" s="64"/>
      <c r="D50" s="560"/>
      <c r="E50" s="604"/>
      <c r="F50" s="117"/>
      <c r="G50" s="560"/>
      <c r="H50" s="593"/>
      <c r="I50" s="594"/>
      <c r="J50" s="600"/>
      <c r="K50" s="172" t="str">
        <f>L39&amp;".12"</f>
        <v>1.12</v>
      </c>
      <c r="L50" s="597"/>
      <c r="M50" s="165" t="s">
        <v>282</v>
      </c>
      <c r="N50" s="189"/>
      <c r="O50" s="169"/>
      <c r="P50" s="65"/>
    </row>
    <row r="51" spans="1:25" s="47" customFormat="1" ht="15" customHeight="1">
      <c r="C51" s="64"/>
      <c r="D51" s="560"/>
      <c r="E51" s="604"/>
      <c r="F51" s="110"/>
      <c r="G51" s="560"/>
      <c r="H51" s="590"/>
      <c r="I51" s="594"/>
      <c r="J51" s="601"/>
      <c r="K51" s="166"/>
      <c r="L51" s="171"/>
      <c r="M51" s="585" t="s">
        <v>285</v>
      </c>
      <c r="N51" s="585"/>
      <c r="O51" s="586"/>
    </row>
    <row r="52" spans="1:25" s="47" customFormat="1" ht="15" customHeight="1">
      <c r="C52" s="64"/>
      <c r="D52" s="560"/>
      <c r="E52" s="605"/>
      <c r="F52" s="115"/>
      <c r="G52" s="111"/>
      <c r="H52" s="2" t="s">
        <v>228</v>
      </c>
      <c r="I52" s="112"/>
      <c r="J52" s="112"/>
      <c r="K52" s="112"/>
      <c r="L52" s="112"/>
      <c r="M52" s="112"/>
      <c r="N52" s="112"/>
      <c r="O52" s="113"/>
    </row>
    <row r="54" spans="1:25" s="46" customFormat="1">
      <c r="A54" s="46" t="s">
        <v>348</v>
      </c>
    </row>
    <row r="56" spans="1:25" s="15" customFormat="1" ht="15" customHeight="1">
      <c r="C56" s="66"/>
      <c r="D56" s="182"/>
      <c r="E56" s="183"/>
    </row>
    <row r="58" spans="1:25" s="46" customFormat="1">
      <c r="A58" s="46" t="s">
        <v>226</v>
      </c>
      <c r="B58" s="46" t="s">
        <v>226</v>
      </c>
      <c r="C58" s="46" t="s">
        <v>226</v>
      </c>
    </row>
    <row r="60" spans="1:25" s="47" customFormat="1" ht="13.8">
      <c r="C60" s="64"/>
      <c r="D60" s="560">
        <v>1</v>
      </c>
      <c r="E60" s="589"/>
      <c r="F60" s="587"/>
      <c r="G60" s="613">
        <v>1</v>
      </c>
      <c r="H60" s="589"/>
      <c r="I60" s="594"/>
      <c r="J60" s="600"/>
      <c r="K60" s="172"/>
      <c r="L60" s="114" t="s">
        <v>33</v>
      </c>
      <c r="M60" s="192"/>
      <c r="N60" s="184"/>
      <c r="O60" s="184"/>
      <c r="P60" s="185"/>
      <c r="Q60" s="186"/>
      <c r="R60" s="175"/>
      <c r="S60" s="186"/>
      <c r="T60" s="185"/>
      <c r="U60" s="186"/>
      <c r="V60" s="185"/>
      <c r="W60" s="186"/>
      <c r="X60" s="185"/>
      <c r="Y60" s="169"/>
    </row>
    <row r="61" spans="1:25" s="47" customFormat="1" ht="15" customHeight="1">
      <c r="C61" s="64"/>
      <c r="D61" s="560"/>
      <c r="E61" s="593"/>
      <c r="F61" s="588"/>
      <c r="G61" s="613"/>
      <c r="H61" s="590"/>
      <c r="I61" s="594"/>
      <c r="J61" s="601"/>
      <c r="K61" s="166"/>
      <c r="L61" s="171"/>
      <c r="M61" s="585" t="s">
        <v>285</v>
      </c>
      <c r="N61" s="585"/>
      <c r="O61" s="585"/>
      <c r="P61" s="585"/>
      <c r="Q61" s="585"/>
      <c r="R61" s="585"/>
      <c r="S61" s="585"/>
      <c r="T61" s="585"/>
      <c r="U61" s="585"/>
      <c r="V61" s="585"/>
      <c r="W61" s="585"/>
      <c r="X61" s="585"/>
      <c r="Y61" s="586"/>
    </row>
    <row r="62" spans="1:25" s="47" customFormat="1" ht="15" customHeight="1">
      <c r="C62" s="64"/>
      <c r="D62" s="560"/>
      <c r="E62" s="590"/>
      <c r="F62" s="194"/>
      <c r="G62" s="193"/>
      <c r="H62" s="2" t="s">
        <v>228</v>
      </c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3"/>
    </row>
    <row r="65" spans="1:29" s="47" customFormat="1" ht="22.2">
      <c r="C65" s="64"/>
      <c r="D65" s="114"/>
      <c r="E65" s="501"/>
      <c r="F65" s="475"/>
      <c r="G65" s="499"/>
      <c r="H65" s="499"/>
      <c r="I65" s="189"/>
      <c r="J65" s="407"/>
      <c r="K65" s="480"/>
      <c r="L65" s="407"/>
      <c r="M65" s="189"/>
      <c r="N65" s="407"/>
      <c r="O65" s="189"/>
      <c r="P65" s="407"/>
      <c r="Q65" s="189"/>
      <c r="R65" s="481" t="str">
        <f>IF(E65="","n",IF(ISERROR(MATCH(E65,List05_CS_Copy,0)),"n","y"))</f>
        <v>n</v>
      </c>
      <c r="S65" s="247"/>
      <c r="T65" s="252"/>
      <c r="U65" s="252"/>
      <c r="V65" s="252"/>
      <c r="W65" s="252"/>
      <c r="X65" s="252"/>
      <c r="Y65" s="252"/>
      <c r="Z65" s="465" t="str">
        <f>IF(E65="","n",IF(ISERROR(MATCH(E65,List05_CS_Copy,0)),"n","y"))</f>
        <v>n</v>
      </c>
      <c r="AA65" s="465" t="str">
        <f>IF(F65="","n",IF(ISERROR(MATCH(F65,List05_VD_Copy,0)),"n","y"))</f>
        <v>n</v>
      </c>
      <c r="AB65" s="252"/>
      <c r="AC65" s="252"/>
    </row>
    <row r="68" spans="1:29" s="46" customFormat="1">
      <c r="A68" s="46" t="s">
        <v>367</v>
      </c>
    </row>
    <row r="70" spans="1:29" s="135" customFormat="1" ht="22.2">
      <c r="A70" s="226"/>
      <c r="B70" s="137"/>
      <c r="C70" s="347"/>
      <c r="D70" s="177"/>
      <c r="E70" s="442"/>
      <c r="F70" s="486"/>
      <c r="G70" s="488"/>
      <c r="H70" s="222"/>
    </row>
    <row r="72" spans="1:29" s="46" customFormat="1">
      <c r="A72" s="46" t="s">
        <v>185</v>
      </c>
    </row>
    <row r="74" spans="1:29" s="135" customFormat="1" ht="22.2">
      <c r="A74" s="137"/>
      <c r="B74" s="137"/>
      <c r="C74" s="137"/>
      <c r="D74" s="177"/>
      <c r="E74" s="176"/>
      <c r="F74" s="487"/>
      <c r="G74" s="488"/>
      <c r="H74" s="222"/>
    </row>
    <row r="77" spans="1:29" s="46" customFormat="1">
      <c r="A77" s="46" t="s">
        <v>474</v>
      </c>
    </row>
    <row r="79" spans="1:29" s="15" customFormat="1" ht="15" customHeight="1">
      <c r="C79" s="181"/>
      <c r="D79" s="182">
        <v>1</v>
      </c>
      <c r="E79" s="183"/>
    </row>
    <row r="83" spans="1:23" s="46" customFormat="1" ht="17.100000000000001" customHeight="1">
      <c r="A83" s="46" t="s">
        <v>476</v>
      </c>
    </row>
    <row r="84" spans="1:23" ht="17.100000000000001" customHeight="1"/>
    <row r="85" spans="1:23" s="396" customFormat="1" ht="91.2">
      <c r="A85" s="572">
        <v>1</v>
      </c>
      <c r="B85" s="395"/>
      <c r="C85" s="395"/>
      <c r="D85" s="395"/>
      <c r="E85" s="572"/>
      <c r="F85" s="395"/>
      <c r="G85" s="395"/>
      <c r="I85" s="261" t="str">
        <f>"2."&amp;mergeValue(A85)</f>
        <v>2.1</v>
      </c>
      <c r="J85" s="262" t="s">
        <v>448</v>
      </c>
      <c r="K85" s="495" t="str">
        <f>IF(first_sys="","наименование отсутствует",first_sys)</f>
        <v>централизованная система теплоснабжения</v>
      </c>
      <c r="L85" s="406" t="s">
        <v>534</v>
      </c>
      <c r="M85" s="397"/>
      <c r="N85" s="254" t="str">
        <f>IF(K85="","",K85)</f>
        <v>централизованная система теплоснабжения</v>
      </c>
      <c r="O85" s="254"/>
      <c r="P85" s="254"/>
      <c r="Q85" s="254"/>
      <c r="R85" s="469"/>
      <c r="S85" s="254" t="s">
        <v>497</v>
      </c>
      <c r="T85" s="395"/>
      <c r="U85" s="395"/>
      <c r="V85" s="395"/>
      <c r="W85" s="395"/>
    </row>
    <row r="86" spans="1:23" s="396" customFormat="1" ht="34.200000000000003">
      <c r="A86" s="572"/>
      <c r="B86" s="395"/>
      <c r="C86" s="395"/>
      <c r="D86" s="395"/>
      <c r="E86" s="572"/>
      <c r="F86" s="395"/>
      <c r="G86" s="395"/>
      <c r="I86" s="261" t="str">
        <f>"3."&amp;mergeValue(A86)</f>
        <v>3.1</v>
      </c>
      <c r="J86" s="262" t="s">
        <v>449</v>
      </c>
      <c r="K86" s="418"/>
      <c r="L86" s="406" t="s">
        <v>481</v>
      </c>
      <c r="M86" s="397"/>
      <c r="N86" s="254"/>
      <c r="O86" s="254" t="str">
        <f>IF(K86="","",K86)</f>
        <v/>
      </c>
      <c r="P86" s="254"/>
      <c r="Q86" s="254"/>
      <c r="R86" s="469"/>
      <c r="S86" s="254" t="s">
        <v>498</v>
      </c>
      <c r="T86" s="395"/>
      <c r="U86" s="395"/>
      <c r="V86" s="395"/>
      <c r="W86" s="395"/>
    </row>
    <row r="87" spans="1:23" s="396" customFormat="1" ht="45.6">
      <c r="A87" s="572"/>
      <c r="B87" s="572">
        <v>1</v>
      </c>
      <c r="C87" s="395"/>
      <c r="D87" s="395"/>
      <c r="E87" s="572"/>
      <c r="F87" s="572"/>
      <c r="G87" s="395"/>
      <c r="I87" s="261" t="str">
        <f>"4."&amp;mergeValue(A87)</f>
        <v>4.1</v>
      </c>
      <c r="J87" s="262" t="s">
        <v>450</v>
      </c>
      <c r="K87" s="122" t="s">
        <v>389</v>
      </c>
      <c r="L87" s="263"/>
      <c r="M87" s="397"/>
      <c r="N87" s="254"/>
      <c r="O87" s="254"/>
      <c r="P87" s="254"/>
      <c r="Q87" s="254"/>
      <c r="R87" s="469"/>
      <c r="S87" s="254"/>
      <c r="T87" s="395"/>
      <c r="U87" s="395"/>
      <c r="V87" s="395"/>
      <c r="W87" s="395"/>
    </row>
    <row r="88" spans="1:23" s="396" customFormat="1" ht="34.200000000000003">
      <c r="A88" s="572"/>
      <c r="B88" s="572"/>
      <c r="C88" s="405"/>
      <c r="D88" s="405"/>
      <c r="E88" s="572"/>
      <c r="F88" s="572"/>
      <c r="G88" s="405"/>
      <c r="I88" s="261" t="str">
        <f>"4."&amp;mergeValue(A88) &amp;"."&amp;mergeValue(B87)</f>
        <v>4.1.1</v>
      </c>
      <c r="J88" s="476" t="s">
        <v>524</v>
      </c>
      <c r="K88" s="246" t="str">
        <f>IF(region_name="","",region_name)</f>
        <v>Мурманская область</v>
      </c>
      <c r="L88" s="263" t="s">
        <v>387</v>
      </c>
      <c r="M88" s="397"/>
      <c r="N88" s="254"/>
      <c r="O88" s="254"/>
      <c r="P88" s="254"/>
      <c r="Q88" s="254"/>
      <c r="R88" s="469"/>
      <c r="S88" s="254"/>
      <c r="T88" s="395"/>
      <c r="U88" s="395"/>
      <c r="V88" s="395"/>
      <c r="W88" s="395"/>
    </row>
    <row r="89" spans="1:23" s="396" customFormat="1" ht="45.6">
      <c r="A89" s="572"/>
      <c r="B89" s="572"/>
      <c r="C89" s="572">
        <v>1</v>
      </c>
      <c r="D89" s="405"/>
      <c r="E89" s="572"/>
      <c r="F89" s="572"/>
      <c r="G89" s="572"/>
      <c r="I89" s="261" t="str">
        <f>"4."&amp;mergeValue(A89) &amp;"."&amp;mergeValue(B89)&amp;"."&amp;mergeValue(C89)</f>
        <v>4.1.1.1</v>
      </c>
      <c r="J89" s="265" t="s">
        <v>451</v>
      </c>
      <c r="K89" s="440"/>
      <c r="L89" s="406" t="s">
        <v>452</v>
      </c>
      <c r="M89" s="397"/>
      <c r="N89" s="254"/>
      <c r="O89" s="254"/>
      <c r="P89" s="254" t="str">
        <f>IF(K89="","",K89)</f>
        <v/>
      </c>
      <c r="Q89" s="254"/>
      <c r="R89" s="469"/>
      <c r="S89" s="254" t="s">
        <v>499</v>
      </c>
      <c r="T89" s="395"/>
      <c r="U89" s="395"/>
      <c r="V89" s="395"/>
      <c r="W89" s="395"/>
    </row>
    <row r="90" spans="1:23" s="396" customFormat="1" ht="22.8">
      <c r="A90" s="572"/>
      <c r="B90" s="572"/>
      <c r="C90" s="572"/>
      <c r="D90" s="405">
        <v>1</v>
      </c>
      <c r="E90" s="572"/>
      <c r="F90" s="572"/>
      <c r="G90" s="572"/>
      <c r="I90" s="261" t="str">
        <f>"4."&amp;mergeValue(A90) &amp;"."&amp;mergeValue(B90)&amp;"."&amp;mergeValue(C90)&amp;"."&amp;mergeValue(D90)</f>
        <v>4.1.1.1.1</v>
      </c>
      <c r="J90" s="266" t="s">
        <v>453</v>
      </c>
      <c r="K90" s="440"/>
      <c r="L90" s="575" t="s">
        <v>535</v>
      </c>
      <c r="M90" s="397"/>
      <c r="N90" s="254"/>
      <c r="O90" s="254"/>
      <c r="P90" s="254"/>
      <c r="Q90" s="254" t="str">
        <f>IF(K90="","",K90)</f>
        <v/>
      </c>
      <c r="R90" s="469"/>
      <c r="S90" s="254" t="s">
        <v>500</v>
      </c>
      <c r="T90" s="395"/>
      <c r="U90" s="395"/>
      <c r="V90" s="395"/>
      <c r="W90" s="395"/>
    </row>
    <row r="91" spans="1:23" s="396" customFormat="1" ht="18.600000000000001">
      <c r="A91" s="572"/>
      <c r="B91" s="572"/>
      <c r="C91" s="572"/>
      <c r="D91" s="405"/>
      <c r="E91" s="572"/>
      <c r="F91" s="572"/>
      <c r="G91" s="572"/>
      <c r="I91" s="398"/>
      <c r="J91" s="444" t="s">
        <v>156</v>
      </c>
      <c r="K91" s="399"/>
      <c r="L91" s="576"/>
      <c r="M91" s="397"/>
      <c r="N91" s="254"/>
      <c r="O91" s="254"/>
      <c r="P91" s="254"/>
      <c r="Q91" s="254"/>
      <c r="R91" s="469"/>
      <c r="S91" s="254"/>
      <c r="T91" s="395"/>
      <c r="U91" s="395"/>
      <c r="V91" s="395"/>
      <c r="W91" s="395"/>
    </row>
    <row r="92" spans="1:23" s="396" customFormat="1" ht="18.600000000000001">
      <c r="A92" s="572"/>
      <c r="B92" s="572"/>
      <c r="C92" s="405"/>
      <c r="D92" s="405"/>
      <c r="E92" s="572"/>
      <c r="F92" s="572"/>
      <c r="G92" s="405"/>
      <c r="I92" s="267"/>
      <c r="J92" s="445" t="s">
        <v>159</v>
      </c>
      <c r="K92" s="268"/>
      <c r="L92" s="269"/>
      <c r="M92" s="397"/>
      <c r="N92" s="254"/>
      <c r="O92" s="254"/>
      <c r="P92" s="254"/>
      <c r="Q92" s="254"/>
      <c r="R92" s="469"/>
      <c r="S92" s="254"/>
      <c r="T92" s="395"/>
      <c r="U92" s="395"/>
      <c r="V92" s="395"/>
      <c r="W92" s="395"/>
    </row>
    <row r="93" spans="1:23" s="396" customFormat="1" ht="18.600000000000001">
      <c r="A93" s="572"/>
      <c r="B93" s="395"/>
      <c r="C93" s="395"/>
      <c r="D93" s="395"/>
      <c r="E93" s="572"/>
      <c r="F93" s="395"/>
      <c r="G93" s="395"/>
      <c r="I93" s="267"/>
      <c r="J93" s="400" t="s">
        <v>454</v>
      </c>
      <c r="K93" s="268"/>
      <c r="L93" s="269"/>
      <c r="M93" s="397"/>
      <c r="N93" s="254"/>
      <c r="O93" s="254"/>
      <c r="P93" s="254"/>
      <c r="Q93" s="254"/>
      <c r="R93" s="469"/>
      <c r="S93" s="254"/>
      <c r="T93" s="395"/>
      <c r="U93" s="395"/>
      <c r="V93" s="395"/>
      <c r="W93" s="395"/>
    </row>
    <row r="94" spans="1:23" s="396" customFormat="1" ht="18.600000000000001">
      <c r="A94" s="395"/>
      <c r="B94" s="395"/>
      <c r="C94" s="395"/>
      <c r="D94" s="395"/>
      <c r="E94" s="395"/>
      <c r="F94" s="395"/>
      <c r="G94" s="395"/>
      <c r="I94" s="267"/>
      <c r="J94" s="225" t="s">
        <v>467</v>
      </c>
      <c r="K94" s="268"/>
      <c r="L94" s="269"/>
      <c r="M94" s="397"/>
      <c r="N94" s="254"/>
      <c r="O94" s="254"/>
      <c r="P94" s="254"/>
      <c r="Q94" s="254"/>
      <c r="R94" s="469"/>
      <c r="S94" s="254"/>
      <c r="T94" s="395"/>
      <c r="U94" s="395"/>
      <c r="V94" s="395"/>
      <c r="W94" s="395"/>
    </row>
    <row r="98" spans="1:8" s="46" customFormat="1" ht="17.100000000000001" customHeight="1">
      <c r="A98" s="46" t="s">
        <v>494</v>
      </c>
    </row>
    <row r="100" spans="1:8">
      <c r="C100" s="418"/>
    </row>
    <row r="101" spans="1:8" ht="45.6">
      <c r="C101" s="246" t="str">
        <f>IF(ISERROR(INDEX(List02_VDCol,MATCH(C100,List02_CSCol,0))),"наименование отсутствует",INDEX(List02_VDCol,MATCH(C100,List02_CSCol,0)))</f>
        <v>наименование отсутствует</v>
      </c>
    </row>
    <row r="103" spans="1:8" s="46" customFormat="1" ht="17.100000000000001" customHeight="1">
      <c r="A103" s="46" t="s">
        <v>495</v>
      </c>
    </row>
    <row r="105" spans="1:8" ht="57">
      <c r="C105" s="246" t="str">
        <f>IF(first_sys="","наименование отсутствует",first_sys)</f>
        <v>централизованная система теплоснабжения</v>
      </c>
    </row>
    <row r="106" spans="1:8">
      <c r="C106" s="418"/>
    </row>
    <row r="109" spans="1:8" s="46" customFormat="1" ht="17.100000000000001" customHeight="1">
      <c r="A109" s="46" t="s">
        <v>186</v>
      </c>
    </row>
    <row r="110" spans="1:8" s="441" customFormat="1"/>
    <row r="111" spans="1:8" s="135" customFormat="1" ht="68.400000000000006">
      <c r="A111" s="612">
        <v>1</v>
      </c>
      <c r="B111" s="137"/>
      <c r="C111" s="542"/>
      <c r="D111" s="489" t="str">
        <f>"2.7."&amp;A111</f>
        <v>2.7.1</v>
      </c>
      <c r="E111" s="176" t="s">
        <v>544</v>
      </c>
      <c r="F111" s="220" t="s">
        <v>389</v>
      </c>
      <c r="G111" s="219" t="s">
        <v>576</v>
      </c>
      <c r="H111" s="222"/>
    </row>
    <row r="112" spans="1:8" s="135" customFormat="1" ht="68.400000000000006">
      <c r="A112" s="612"/>
      <c r="B112" s="137"/>
      <c r="C112" s="542"/>
      <c r="D112" s="489" t="str">
        <f>"2.7."&amp;A111&amp;".1"</f>
        <v>2.7.1.1</v>
      </c>
      <c r="E112" s="165" t="s">
        <v>545</v>
      </c>
      <c r="F112" s="349" t="s">
        <v>376</v>
      </c>
      <c r="G112" s="216"/>
      <c r="H112" s="222"/>
    </row>
    <row r="113" spans="1:8" s="135" customFormat="1" ht="68.400000000000006">
      <c r="A113" s="612"/>
      <c r="B113" s="137"/>
      <c r="C113" s="542"/>
      <c r="D113" s="489" t="str">
        <f>"2.7."&amp;A111&amp;".2"</f>
        <v>2.7.1.2</v>
      </c>
      <c r="E113" s="165" t="s">
        <v>546</v>
      </c>
      <c r="F113" s="350" t="s">
        <v>376</v>
      </c>
      <c r="G113" s="219" t="s">
        <v>547</v>
      </c>
      <c r="H113" s="222"/>
    </row>
    <row r="114" spans="1:8" s="135" customFormat="1" ht="22.2">
      <c r="A114" s="612"/>
      <c r="B114" s="137"/>
      <c r="C114" s="542"/>
      <c r="D114" s="489" t="str">
        <f>"2.7."&amp;A111&amp;".3"</f>
        <v>2.7.1.3</v>
      </c>
      <c r="E114" s="165" t="s">
        <v>548</v>
      </c>
      <c r="F114" s="349" t="s">
        <v>376</v>
      </c>
      <c r="G114" s="216"/>
      <c r="H114" s="222"/>
    </row>
    <row r="115" spans="1:8" s="135" customFormat="1" ht="57">
      <c r="A115" s="612"/>
      <c r="B115" s="137"/>
      <c r="C115" s="542"/>
      <c r="D115" s="489" t="str">
        <f>"2.7."&amp;A111&amp;".4"</f>
        <v>2.7.1.4</v>
      </c>
      <c r="E115" s="165" t="s">
        <v>549</v>
      </c>
      <c r="F115" s="349" t="s">
        <v>376</v>
      </c>
      <c r="G115" s="219" t="s">
        <v>550</v>
      </c>
      <c r="H115" s="222"/>
    </row>
  </sheetData>
  <dataConsolidate/>
  <mergeCells count="43">
    <mergeCell ref="D60:D62"/>
    <mergeCell ref="D39:D52"/>
    <mergeCell ref="D33:D35"/>
    <mergeCell ref="A111:A115"/>
    <mergeCell ref="C111:C115"/>
    <mergeCell ref="L90:L91"/>
    <mergeCell ref="E85:E93"/>
    <mergeCell ref="F87:F92"/>
    <mergeCell ref="G89:G91"/>
    <mergeCell ref="A85:A93"/>
    <mergeCell ref="C89:C91"/>
    <mergeCell ref="B87:B92"/>
    <mergeCell ref="C4:C5"/>
    <mergeCell ref="E4:E5"/>
    <mergeCell ref="D4:D5"/>
    <mergeCell ref="D27:D29"/>
    <mergeCell ref="E27:E29"/>
    <mergeCell ref="E33:E35"/>
    <mergeCell ref="E60:E62"/>
    <mergeCell ref="I27:I28"/>
    <mergeCell ref="J27:J28"/>
    <mergeCell ref="I33:I34"/>
    <mergeCell ref="E39:E52"/>
    <mergeCell ref="G27:G28"/>
    <mergeCell ref="H27:H28"/>
    <mergeCell ref="J60:J61"/>
    <mergeCell ref="G60:G61"/>
    <mergeCell ref="M61:Y61"/>
    <mergeCell ref="F60:F61"/>
    <mergeCell ref="G39:G51"/>
    <mergeCell ref="H60:H61"/>
    <mergeCell ref="M28:N28"/>
    <mergeCell ref="H39:H51"/>
    <mergeCell ref="I39:I51"/>
    <mergeCell ref="L39:L50"/>
    <mergeCell ref="K27:K28"/>
    <mergeCell ref="J39:J51"/>
    <mergeCell ref="L34:M34"/>
    <mergeCell ref="H33:H34"/>
    <mergeCell ref="J33:J34"/>
    <mergeCell ref="M51:O51"/>
    <mergeCell ref="I60:I61"/>
    <mergeCell ref="G33:G34"/>
  </mergeCells>
  <phoneticPr fontId="8" type="noConversion"/>
  <dataValidations count="20">
    <dataValidation type="decimal" allowBlank="1" showErrorMessage="1" errorTitle="Ошибка" error="Допускается ввод только действительных чисел!" sqref="N27" xr:uid="{00000000-0002-0000-1700-000000000000}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F20:H20 M27 E14 E70 L33:M33 M39:N39 O39:O50 E56 Y60 M60 K27:K28 F74 E79 L92:L94 E65 F112 F114:F115" xr:uid="{00000000-0002-0000-1700-000001000000}">
      <formula1>900</formula1>
    </dataValidation>
    <dataValidation type="whole" allowBlank="1" showErrorMessage="1" errorTitle="Ошибка" error="Допускается ввод только неотрицательных целых чисел!" sqref="J33:J34 J39:J51 N50 N48 N46 N42 X60 V60 T60 P60 J60:J61 I65 M65 O65 Q65" xr:uid="{00000000-0002-0000-1700-000002000000}">
      <formula1>0</formula1>
      <formula2>9.99999999999999E+23</formula2>
    </dataValidation>
    <dataValidation type="decimal" allowBlank="1" showErrorMessage="1" errorTitle="Ошибка" error="Допускается ввод только неотрицательных чисел!" sqref="N60:O60 I27:I28 I60:I61 U60 I33:I34 I39:I51 N49 N47 N45 N43 N40:N41 S60 Q60 W60 I9 P65 J65 L65 N65" xr:uid="{00000000-0002-0000-1700-000003000000}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27 E4" xr:uid="{00000000-0002-0000-1700-000004000000}"/>
    <dataValidation allowBlank="1" showInputMessage="1" showErrorMessage="1" prompt="Выберите муниципальное образование и ОКТМО, выполнив двойной щелчок левой кнопки мыши по ячейке." sqref="H27:H28 H9" xr:uid="{00000000-0002-0000-1700-000005000000}"/>
    <dataValidation allowBlank="1" showInputMessage="1" showErrorMessage="1" prompt="Изменение значения по двойному щелчоку левой кнопки мыши" sqref="J27:J28 J9" xr:uid="{00000000-0002-0000-1700-000006000000}"/>
    <dataValidation type="list" allowBlank="1" showInputMessage="1" showErrorMessage="1" errorTitle="Ошибка" error="Выберите значение из списка" prompt="Выберите значение из списка" sqref="E39 E33:E35 E60" xr:uid="{00000000-0002-0000-1700-000007000000}">
      <formula1>kind_of_activity_WARM</formula1>
    </dataValidation>
    <dataValidation type="list" allowBlank="1" showInputMessage="1" showErrorMessage="1" errorTitle="Ошибка" error="Выберите значение из списка" prompt="Выберите значение из списка" sqref="H39 H33:H34 H60" xr:uid="{00000000-0002-0000-1700-000008000000}">
      <formula1>kind_group_rates</formula1>
    </dataValidation>
    <dataValidation type="list" allowBlank="1" showInputMessage="1" showErrorMessage="1" errorTitle="Ошибка" error="Выберите значение из списка" prompt="Выберите значение из списка" sqref="N44 R60" xr:uid="{00000000-0002-0000-1700-000009000000}">
      <formula1>list_ed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70" xr:uid="{00000000-0002-0000-1700-00000A000000}">
      <formula1>"a"</formula1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65" xr:uid="{00000000-0002-0000-1700-00000B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9 J20" xr:uid="{00000000-0002-0000-1700-00000C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" xr:uid="{00000000-0002-0000-1700-00000D000000}">
      <formula1>kind_of_forms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20" xr:uid="{00000000-0002-0000-1700-00000E000000}"/>
    <dataValidation type="list" allowBlank="1" showInputMessage="1" showErrorMessage="1" errorTitle="Ошибка" error="Выберите значение из списка" prompt="Выберите значение из списка" sqref="C106 K86" xr:uid="{00000000-0002-0000-1700-00000F000000}">
      <formula1>kind_of_VD_on_sheet_filter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C100" xr:uid="{00000000-0002-0000-1700-000010000000}">
      <formula1>kind_of_CS_on_sheet_filter</formula1>
    </dataValidation>
    <dataValidation type="list" allowBlank="1" showInputMessage="1" showErrorMessage="1" errorTitle="Ошибка" error="Выберите значение из списка" prompt="Выберите значение из списка" sqref="K65" xr:uid="{00000000-0002-0000-1700-000011000000}">
      <formula1>kind_of_unit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13" xr:uid="{00000000-0002-0000-1700-000012000000}"/>
    <dataValidation type="decimal" allowBlank="1" showErrorMessage="1" errorTitle="Ошибка" error="Допускается ввод только неотрицательных чисел!" sqref="G65:H65" xr:uid="{00000000-0002-0000-1700-000013000000}">
      <formula1>0</formula1>
      <formula2>9.99999999999999E+37</formula2>
    </dataValidation>
  </dataValidations>
  <pageMargins left="0.75" right="0.75" top="1" bottom="1" header="0.5" footer="0.5"/>
  <pageSetup paperSize="9" orientation="portrait" horizontalDpi="200" verticalDpi="200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SH_REESTR_MO">
    <tabColor indexed="47"/>
  </sheetPr>
  <dimension ref="A1:D41"/>
  <sheetViews>
    <sheetView showGridLines="0" zoomScaleNormal="100" workbookViewId="0"/>
  </sheetViews>
  <sheetFormatPr defaultRowHeight="11.4"/>
  <cols>
    <col min="1" max="1" width="9" style="441"/>
  </cols>
  <sheetData>
    <row r="1" spans="1:4">
      <c r="A1" s="441" t="s">
        <v>972</v>
      </c>
      <c r="B1" t="s">
        <v>157</v>
      </c>
      <c r="C1" t="s">
        <v>158</v>
      </c>
      <c r="D1" t="s">
        <v>1053</v>
      </c>
    </row>
    <row r="2" spans="1:4">
      <c r="A2" s="441">
        <v>1</v>
      </c>
      <c r="B2" t="s">
        <v>973</v>
      </c>
      <c r="C2" t="s">
        <v>973</v>
      </c>
      <c r="D2" t="s">
        <v>974</v>
      </c>
    </row>
    <row r="3" spans="1:4">
      <c r="A3" s="441">
        <v>2</v>
      </c>
      <c r="B3" t="s">
        <v>975</v>
      </c>
      <c r="C3" t="s">
        <v>975</v>
      </c>
      <c r="D3" t="s">
        <v>976</v>
      </c>
    </row>
    <row r="4" spans="1:4">
      <c r="A4" s="441">
        <v>3</v>
      </c>
      <c r="B4" t="s">
        <v>977</v>
      </c>
      <c r="C4" t="s">
        <v>977</v>
      </c>
      <c r="D4" t="s">
        <v>978</v>
      </c>
    </row>
    <row r="5" spans="1:4">
      <c r="A5" s="441">
        <v>4</v>
      </c>
      <c r="B5" t="s">
        <v>979</v>
      </c>
      <c r="C5" t="s">
        <v>979</v>
      </c>
      <c r="D5" t="s">
        <v>980</v>
      </c>
    </row>
    <row r="6" spans="1:4">
      <c r="A6" s="441">
        <v>5</v>
      </c>
      <c r="B6" t="s">
        <v>981</v>
      </c>
      <c r="C6" t="s">
        <v>981</v>
      </c>
      <c r="D6" t="s">
        <v>982</v>
      </c>
    </row>
    <row r="7" spans="1:4">
      <c r="A7" s="441">
        <v>6</v>
      </c>
      <c r="B7" t="s">
        <v>983</v>
      </c>
      <c r="C7" t="s">
        <v>983</v>
      </c>
      <c r="D7" t="s">
        <v>984</v>
      </c>
    </row>
    <row r="8" spans="1:4">
      <c r="A8" s="441">
        <v>7</v>
      </c>
      <c r="B8" t="s">
        <v>985</v>
      </c>
      <c r="C8" t="s">
        <v>985</v>
      </c>
      <c r="D8" t="s">
        <v>986</v>
      </c>
    </row>
    <row r="9" spans="1:4">
      <c r="A9" s="441">
        <v>8</v>
      </c>
      <c r="B9" t="s">
        <v>987</v>
      </c>
      <c r="C9" t="s">
        <v>987</v>
      </c>
      <c r="D9" t="s">
        <v>988</v>
      </c>
    </row>
    <row r="10" spans="1:4">
      <c r="A10" s="441">
        <v>9</v>
      </c>
      <c r="B10" t="s">
        <v>989</v>
      </c>
      <c r="C10" t="s">
        <v>989</v>
      </c>
      <c r="D10" t="s">
        <v>990</v>
      </c>
    </row>
    <row r="11" spans="1:4">
      <c r="A11" s="441">
        <v>10</v>
      </c>
      <c r="B11" t="s">
        <v>991</v>
      </c>
      <c r="C11" t="s">
        <v>991</v>
      </c>
      <c r="D11" t="s">
        <v>992</v>
      </c>
    </row>
    <row r="12" spans="1:4">
      <c r="A12" s="441">
        <v>11</v>
      </c>
      <c r="B12" t="s">
        <v>993</v>
      </c>
      <c r="C12" t="s">
        <v>993</v>
      </c>
      <c r="D12" t="s">
        <v>994</v>
      </c>
    </row>
    <row r="13" spans="1:4">
      <c r="A13" s="441">
        <v>12</v>
      </c>
      <c r="B13" t="s">
        <v>995</v>
      </c>
      <c r="C13" t="s">
        <v>997</v>
      </c>
      <c r="D13" t="s">
        <v>998</v>
      </c>
    </row>
    <row r="14" spans="1:4">
      <c r="A14" s="441">
        <v>13</v>
      </c>
      <c r="B14" t="s">
        <v>995</v>
      </c>
      <c r="C14" t="s">
        <v>999</v>
      </c>
      <c r="D14" t="s">
        <v>1000</v>
      </c>
    </row>
    <row r="15" spans="1:4">
      <c r="A15" s="441">
        <v>14</v>
      </c>
      <c r="B15" t="s">
        <v>995</v>
      </c>
      <c r="C15" t="s">
        <v>1001</v>
      </c>
      <c r="D15" t="s">
        <v>1002</v>
      </c>
    </row>
    <row r="16" spans="1:4">
      <c r="A16" s="441">
        <v>15</v>
      </c>
      <c r="B16" t="s">
        <v>995</v>
      </c>
      <c r="C16" t="s">
        <v>995</v>
      </c>
      <c r="D16" t="s">
        <v>996</v>
      </c>
    </row>
    <row r="17" spans="1:4">
      <c r="A17" s="441">
        <v>16</v>
      </c>
      <c r="B17" t="s">
        <v>995</v>
      </c>
      <c r="C17" t="s">
        <v>1003</v>
      </c>
      <c r="D17" t="s">
        <v>1004</v>
      </c>
    </row>
    <row r="18" spans="1:4">
      <c r="A18" s="441">
        <v>17</v>
      </c>
      <c r="B18" t="s">
        <v>1005</v>
      </c>
      <c r="C18" t="s">
        <v>1005</v>
      </c>
      <c r="D18" t="s">
        <v>1006</v>
      </c>
    </row>
    <row r="19" spans="1:4">
      <c r="A19" s="441">
        <v>18</v>
      </c>
      <c r="B19" t="s">
        <v>1007</v>
      </c>
      <c r="C19" t="s">
        <v>1007</v>
      </c>
      <c r="D19" t="s">
        <v>1008</v>
      </c>
    </row>
    <row r="20" spans="1:4">
      <c r="A20" s="441">
        <v>19</v>
      </c>
      <c r="B20" t="s">
        <v>1007</v>
      </c>
      <c r="C20" t="s">
        <v>1009</v>
      </c>
      <c r="D20" t="s">
        <v>1010</v>
      </c>
    </row>
    <row r="21" spans="1:4">
      <c r="A21" s="441">
        <v>20</v>
      </c>
      <c r="B21" t="s">
        <v>1007</v>
      </c>
      <c r="C21" t="s">
        <v>1011</v>
      </c>
      <c r="D21" t="s">
        <v>1012</v>
      </c>
    </row>
    <row r="22" spans="1:4">
      <c r="A22" s="441">
        <v>21</v>
      </c>
      <c r="B22" t="s">
        <v>1007</v>
      </c>
      <c r="C22" t="s">
        <v>1013</v>
      </c>
      <c r="D22" t="s">
        <v>1014</v>
      </c>
    </row>
    <row r="23" spans="1:4">
      <c r="A23" s="441">
        <v>22</v>
      </c>
      <c r="B23" t="s">
        <v>1007</v>
      </c>
      <c r="C23" t="s">
        <v>1015</v>
      </c>
      <c r="D23" t="s">
        <v>1016</v>
      </c>
    </row>
    <row r="24" spans="1:4">
      <c r="A24" s="441">
        <v>23</v>
      </c>
      <c r="B24" t="s">
        <v>1007</v>
      </c>
      <c r="C24" t="s">
        <v>1017</v>
      </c>
      <c r="D24" t="s">
        <v>1018</v>
      </c>
    </row>
    <row r="25" spans="1:4">
      <c r="A25" s="441">
        <v>24</v>
      </c>
      <c r="B25" t="s">
        <v>1007</v>
      </c>
      <c r="C25" t="s">
        <v>1019</v>
      </c>
      <c r="D25" t="s">
        <v>1020</v>
      </c>
    </row>
    <row r="26" spans="1:4">
      <c r="A26" s="441">
        <v>25</v>
      </c>
      <c r="B26" t="s">
        <v>1007</v>
      </c>
      <c r="C26" t="s">
        <v>1021</v>
      </c>
      <c r="D26" t="s">
        <v>1022</v>
      </c>
    </row>
    <row r="27" spans="1:4">
      <c r="A27" s="441">
        <v>26</v>
      </c>
      <c r="B27" t="s">
        <v>1007</v>
      </c>
      <c r="C27" t="s">
        <v>1023</v>
      </c>
      <c r="D27" t="s">
        <v>1024</v>
      </c>
    </row>
    <row r="28" spans="1:4">
      <c r="A28" s="441">
        <v>27</v>
      </c>
      <c r="B28" t="s">
        <v>1007</v>
      </c>
      <c r="C28" t="s">
        <v>1025</v>
      </c>
      <c r="D28" t="s">
        <v>1026</v>
      </c>
    </row>
    <row r="29" spans="1:4">
      <c r="A29" s="441">
        <v>28</v>
      </c>
      <c r="B29" t="s">
        <v>1007</v>
      </c>
      <c r="C29" t="s">
        <v>1027</v>
      </c>
      <c r="D29" t="s">
        <v>1028</v>
      </c>
    </row>
    <row r="30" spans="1:4">
      <c r="A30" s="441">
        <v>29</v>
      </c>
      <c r="B30" t="s">
        <v>1007</v>
      </c>
      <c r="C30" t="s">
        <v>1029</v>
      </c>
      <c r="D30" t="s">
        <v>1030</v>
      </c>
    </row>
    <row r="31" spans="1:4">
      <c r="A31" s="441">
        <v>30</v>
      </c>
      <c r="B31" t="s">
        <v>1031</v>
      </c>
      <c r="C31" t="s">
        <v>1031</v>
      </c>
      <c r="D31" t="s">
        <v>1032</v>
      </c>
    </row>
    <row r="32" spans="1:4">
      <c r="A32" s="441">
        <v>31</v>
      </c>
      <c r="B32" t="s">
        <v>1031</v>
      </c>
      <c r="C32" t="s">
        <v>1033</v>
      </c>
      <c r="D32" t="s">
        <v>1034</v>
      </c>
    </row>
    <row r="33" spans="1:4">
      <c r="A33" s="441">
        <v>32</v>
      </c>
      <c r="B33" t="s">
        <v>1031</v>
      </c>
      <c r="C33" t="s">
        <v>1035</v>
      </c>
      <c r="D33" t="s">
        <v>1036</v>
      </c>
    </row>
    <row r="34" spans="1:4">
      <c r="A34" s="441">
        <v>33</v>
      </c>
      <c r="B34" t="s">
        <v>1037</v>
      </c>
      <c r="C34" t="s">
        <v>1039</v>
      </c>
      <c r="D34" t="s">
        <v>1040</v>
      </c>
    </row>
    <row r="35" spans="1:4">
      <c r="A35" s="441">
        <v>34</v>
      </c>
      <c r="B35" t="s">
        <v>1037</v>
      </c>
      <c r="C35" t="s">
        <v>1037</v>
      </c>
      <c r="D35" t="s">
        <v>1038</v>
      </c>
    </row>
    <row r="36" spans="1:4">
      <c r="A36" s="441">
        <v>35</v>
      </c>
      <c r="B36" t="s">
        <v>1037</v>
      </c>
      <c r="C36" t="s">
        <v>1041</v>
      </c>
      <c r="D36" t="s">
        <v>1042</v>
      </c>
    </row>
    <row r="37" spans="1:4">
      <c r="A37" s="441">
        <v>36</v>
      </c>
      <c r="B37" t="s">
        <v>1037</v>
      </c>
      <c r="C37" t="s">
        <v>1043</v>
      </c>
      <c r="D37" t="s">
        <v>1044</v>
      </c>
    </row>
    <row r="38" spans="1:4">
      <c r="A38" s="441">
        <v>37</v>
      </c>
      <c r="B38" t="s">
        <v>1037</v>
      </c>
      <c r="C38" t="s">
        <v>1045</v>
      </c>
      <c r="D38" t="s">
        <v>1046</v>
      </c>
    </row>
    <row r="39" spans="1:4">
      <c r="A39" s="441">
        <v>38</v>
      </c>
      <c r="B39" t="s">
        <v>1047</v>
      </c>
      <c r="C39" t="s">
        <v>1049</v>
      </c>
      <c r="D39" t="s">
        <v>1050</v>
      </c>
    </row>
    <row r="40" spans="1:4">
      <c r="A40" s="441">
        <v>39</v>
      </c>
      <c r="B40" t="s">
        <v>1047</v>
      </c>
      <c r="C40" t="s">
        <v>1051</v>
      </c>
      <c r="D40" t="s">
        <v>1052</v>
      </c>
    </row>
    <row r="41" spans="1:4">
      <c r="A41" s="441">
        <v>40</v>
      </c>
      <c r="B41" t="s">
        <v>1047</v>
      </c>
      <c r="C41" t="s">
        <v>1047</v>
      </c>
      <c r="D41" t="s">
        <v>1048</v>
      </c>
    </row>
  </sheetData>
  <phoneticPr fontId="8" type="noConversion"/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SH_REESTR_MO_FILTER">
    <tabColor rgb="FFFFCC99"/>
  </sheetPr>
  <dimension ref="A1:D3"/>
  <sheetViews>
    <sheetView showGridLines="0" workbookViewId="0"/>
  </sheetViews>
  <sheetFormatPr defaultColWidth="9.125" defaultRowHeight="11.4"/>
  <cols>
    <col min="1" max="16384" width="9.125" style="353"/>
  </cols>
  <sheetData>
    <row r="1" spans="1:4">
      <c r="A1" s="353" t="s">
        <v>972</v>
      </c>
      <c r="B1" s="353" t="s">
        <v>157</v>
      </c>
      <c r="C1" s="353" t="s">
        <v>158</v>
      </c>
      <c r="D1" s="353" t="s">
        <v>141</v>
      </c>
    </row>
    <row r="2" spans="1:4">
      <c r="A2" s="353" t="s">
        <v>33</v>
      </c>
      <c r="B2" s="353" t="s">
        <v>1047</v>
      </c>
      <c r="C2" s="353" t="s">
        <v>1047</v>
      </c>
      <c r="D2" s="353" t="s">
        <v>1048</v>
      </c>
    </row>
    <row r="3" spans="1:4">
      <c r="A3" s="353" t="s">
        <v>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SH_et_union_vert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modInfo">
    <tabColor indexed="47"/>
  </sheetPr>
  <dimension ref="B1:D11"/>
  <sheetViews>
    <sheetView showGridLines="0" zoomScaleNormal="100" workbookViewId="0"/>
  </sheetViews>
  <sheetFormatPr defaultColWidth="9.125" defaultRowHeight="11.4"/>
  <cols>
    <col min="1" max="1" width="3.75" style="54" customWidth="1"/>
    <col min="2" max="2" width="87.25" style="54" customWidth="1"/>
    <col min="3" max="3" width="9.125" style="54"/>
    <col min="4" max="4" width="109.125" style="54" customWidth="1"/>
    <col min="5" max="16384" width="9.125" style="54"/>
  </cols>
  <sheetData>
    <row r="1" spans="2:4">
      <c r="B1" s="69" t="s">
        <v>16</v>
      </c>
    </row>
    <row r="2" spans="2:4" ht="91.2">
      <c r="B2" s="77" t="s">
        <v>161</v>
      </c>
    </row>
    <row r="3" spans="2:4" ht="68.400000000000006">
      <c r="B3" s="77" t="s">
        <v>188</v>
      </c>
    </row>
    <row r="4" spans="2:4">
      <c r="B4" s="77" t="s">
        <v>173</v>
      </c>
    </row>
    <row r="5" spans="2:4">
      <c r="B5" s="77" t="s">
        <v>160</v>
      </c>
    </row>
    <row r="6" spans="2:4" ht="34.200000000000003">
      <c r="B6" s="77" t="str">
        <f>"Укажите произвольный номер идентификатора тарифа для централизованных систем "&amp;TSphere_full&amp;", которые включены в шаблон. В каждом последующем шаблоне за один отчетный период следует указывать различные идентификаторы тарифа"</f>
        <v>Укажите произвольный номер идентификатора тарифа для централизованных систем горячего водоснабжения, которые включены в шаблон. В каждом последующем шаблоне за один отчетный период следует указывать различные идентификаторы тарифа</v>
      </c>
    </row>
    <row r="7" spans="2:4">
      <c r="B7" s="77" t="s">
        <v>215</v>
      </c>
      <c r="D7" s="54" t="s">
        <v>218</v>
      </c>
    </row>
    <row r="8" spans="2:4">
      <c r="B8" s="69" t="s">
        <v>114</v>
      </c>
    </row>
    <row r="9" spans="2:4" ht="25.5" customHeight="1">
      <c r="B9" s="70" t="s">
        <v>131</v>
      </c>
    </row>
    <row r="10" spans="2:4">
      <c r="B10" s="69" t="s">
        <v>217</v>
      </c>
    </row>
    <row r="11" spans="2:4" ht="45.6">
      <c r="B11" s="70" t="s">
        <v>216</v>
      </c>
    </row>
  </sheetData>
  <phoneticPr fontId="8" type="noConversion"/>
  <pageMargins left="0.75" right="0.75" top="1" bottom="1" header="0.5" footer="0.5"/>
  <pageSetup paperSize="9" orientation="portrait" horizontalDpi="200" verticalDpi="2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modReestr">
    <tabColor indexed="47"/>
  </sheetPr>
  <dimension ref="A1:C19"/>
  <sheetViews>
    <sheetView showGridLines="0" zoomScaleNormal="100" workbookViewId="0"/>
  </sheetViews>
  <sheetFormatPr defaultRowHeight="11.4"/>
  <cols>
    <col min="1" max="1" width="49.125" customWidth="1"/>
    <col min="2" max="2" width="70.75" customWidth="1"/>
    <col min="3" max="3" width="32.125" customWidth="1"/>
  </cols>
  <sheetData>
    <row r="1" spans="1:3">
      <c r="A1" s="209" t="s">
        <v>377</v>
      </c>
    </row>
    <row r="2" spans="1:3">
      <c r="A2" s="210" t="s">
        <v>378</v>
      </c>
    </row>
    <row r="3" spans="1:3">
      <c r="A3" s="209" t="s">
        <v>379</v>
      </c>
      <c r="B3" s="211"/>
      <c r="C3" s="211"/>
    </row>
    <row r="4" spans="1:3">
      <c r="A4" s="212" t="s">
        <v>380</v>
      </c>
      <c r="B4" s="210" t="s">
        <v>381</v>
      </c>
      <c r="C4" s="210" t="s">
        <v>19</v>
      </c>
    </row>
    <row r="5" spans="1:3">
      <c r="A5" s="212" t="s">
        <v>520</v>
      </c>
      <c r="B5" s="210" t="s">
        <v>521</v>
      </c>
      <c r="C5" s="210" t="s">
        <v>522</v>
      </c>
    </row>
    <row r="6" spans="1:3" ht="12">
      <c r="A6" s="471" t="s">
        <v>1064</v>
      </c>
      <c r="B6" s="472" t="s">
        <v>523</v>
      </c>
      <c r="C6" s="472" t="s">
        <v>522</v>
      </c>
    </row>
    <row r="7" spans="1:3" ht="12">
      <c r="A7" s="18"/>
    </row>
    <row r="8" spans="1:3" ht="12">
      <c r="A8" s="18"/>
    </row>
    <row r="9" spans="1:3" ht="12">
      <c r="A9" s="18"/>
    </row>
    <row r="10" spans="1:3" ht="12">
      <c r="A10" s="18"/>
    </row>
    <row r="11" spans="1:3" ht="12">
      <c r="A11" s="18"/>
    </row>
    <row r="12" spans="1:3" ht="12">
      <c r="A12" s="18"/>
    </row>
    <row r="13" spans="1:3" ht="12">
      <c r="A13" s="18"/>
    </row>
    <row r="14" spans="1:3" ht="12">
      <c r="A14" s="18"/>
    </row>
    <row r="15" spans="1:3" ht="12">
      <c r="A15" s="18"/>
    </row>
    <row r="16" spans="1:3" ht="12">
      <c r="A16" s="18"/>
    </row>
    <row r="17" spans="1:1" ht="12">
      <c r="A17" s="18"/>
    </row>
    <row r="18" spans="1:1" ht="12">
      <c r="A18" s="18"/>
    </row>
    <row r="19" spans="1:1" ht="12">
      <c r="A19" s="18"/>
    </row>
  </sheetData>
  <sheetProtection formatColumns="0" formatRows="0"/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00">
    <tabColor indexed="31"/>
  </sheetPr>
  <dimension ref="A1:J62"/>
  <sheetViews>
    <sheetView showGridLines="0" tabSelected="1" topLeftCell="D4" zoomScaleNormal="100" workbookViewId="0">
      <selection activeCell="F62" sqref="F62"/>
    </sheetView>
  </sheetViews>
  <sheetFormatPr defaultColWidth="9.125" defaultRowHeight="11.4"/>
  <cols>
    <col min="1" max="1" width="10.75" style="25" hidden="1" customWidth="1"/>
    <col min="2" max="2" width="10.75" style="22" hidden="1" customWidth="1"/>
    <col min="3" max="3" width="3.75" style="26" hidden="1" customWidth="1"/>
    <col min="4" max="4" width="3.75" style="31" customWidth="1"/>
    <col min="5" max="5" width="55.25" style="31" customWidth="1"/>
    <col min="6" max="6" width="50.75" style="31" customWidth="1"/>
    <col min="7" max="7" width="3.75" style="30" customWidth="1"/>
    <col min="8" max="8" width="9.125" style="31"/>
    <col min="9" max="9" width="9.125" style="78" customWidth="1"/>
    <col min="10" max="16384" width="9.125" style="31"/>
  </cols>
  <sheetData>
    <row r="1" spans="1:9" s="23" customFormat="1" ht="13.5" hidden="1" customHeight="1">
      <c r="A1" s="21"/>
      <c r="B1" s="22"/>
      <c r="F1" s="60">
        <v>30946839</v>
      </c>
      <c r="G1" s="24"/>
      <c r="I1" s="78"/>
    </row>
    <row r="2" spans="1:9" s="23" customFormat="1" ht="12" hidden="1" customHeight="1">
      <c r="A2" s="21"/>
      <c r="B2" s="22"/>
      <c r="G2" s="24"/>
      <c r="I2" s="78"/>
    </row>
    <row r="3" spans="1:9" hidden="1"/>
    <row r="4" spans="1:9">
      <c r="D4" s="27"/>
      <c r="E4" s="28"/>
      <c r="F4" s="29" t="str">
        <f>version</f>
        <v>Версия 1.1.1</v>
      </c>
    </row>
    <row r="5" spans="1:9" ht="22.2">
      <c r="D5" s="32"/>
      <c r="E5" s="529" t="s">
        <v>538</v>
      </c>
      <c r="F5" s="529"/>
      <c r="G5" s="310"/>
    </row>
    <row r="6" spans="1:9" s="318" customFormat="1" ht="5.4">
      <c r="A6" s="327"/>
      <c r="B6" s="315"/>
      <c r="C6" s="316"/>
      <c r="D6" s="317"/>
      <c r="E6" s="326"/>
      <c r="F6" s="328"/>
      <c r="G6" s="329"/>
      <c r="I6" s="320"/>
    </row>
    <row r="7" spans="1:9" ht="22.2">
      <c r="D7" s="32"/>
      <c r="E7" s="33" t="s">
        <v>8</v>
      </c>
      <c r="F7" s="332" t="s">
        <v>35</v>
      </c>
      <c r="G7" s="310"/>
    </row>
    <row r="8" spans="1:9" s="318" customFormat="1" ht="5.4" hidden="1">
      <c r="A8" s="324"/>
      <c r="B8" s="315"/>
      <c r="C8" s="316"/>
      <c r="D8" s="325"/>
      <c r="E8" s="326"/>
      <c r="F8" s="333"/>
      <c r="G8" s="319"/>
      <c r="I8" s="320"/>
    </row>
    <row r="9" spans="1:9" s="385" customFormat="1" ht="5.4" hidden="1">
      <c r="A9" s="379"/>
      <c r="B9" s="380"/>
      <c r="C9" s="381"/>
      <c r="D9" s="382"/>
      <c r="E9" s="387"/>
      <c r="F9" s="388"/>
      <c r="G9" s="382"/>
      <c r="I9" s="386"/>
    </row>
    <row r="10" spans="1:9" s="318" customFormat="1" ht="5.4" hidden="1">
      <c r="A10" s="324"/>
      <c r="B10" s="315"/>
      <c r="C10" s="316"/>
      <c r="D10" s="325"/>
      <c r="E10" s="326"/>
      <c r="F10" s="333"/>
      <c r="G10" s="319"/>
      <c r="I10" s="320"/>
    </row>
    <row r="11" spans="1:9" s="385" customFormat="1" ht="5.4" hidden="1">
      <c r="A11" s="379"/>
      <c r="B11" s="380"/>
      <c r="C11" s="381"/>
      <c r="D11" s="382"/>
      <c r="E11" s="383"/>
      <c r="F11" s="384"/>
      <c r="G11" s="382"/>
      <c r="I11" s="386"/>
    </row>
    <row r="12" spans="1:9" s="318" customFormat="1" ht="5.4">
      <c r="A12" s="324"/>
      <c r="B12" s="315"/>
      <c r="C12" s="316"/>
      <c r="D12" s="325"/>
      <c r="E12" s="326"/>
      <c r="F12" s="333"/>
      <c r="G12" s="319"/>
      <c r="I12" s="320"/>
    </row>
    <row r="13" spans="1:9" ht="34.200000000000003">
      <c r="A13" s="34"/>
      <c r="D13" s="35"/>
      <c r="E13" s="50" t="s">
        <v>462</v>
      </c>
      <c r="F13" s="334" t="s">
        <v>27</v>
      </c>
      <c r="G13" s="312"/>
    </row>
    <row r="14" spans="1:9" s="318" customFormat="1" ht="5.4">
      <c r="A14" s="324"/>
      <c r="B14" s="315"/>
      <c r="C14" s="316"/>
      <c r="D14" s="325"/>
      <c r="E14" s="326"/>
      <c r="F14" s="333"/>
      <c r="G14" s="319"/>
      <c r="I14" s="320"/>
    </row>
    <row r="15" spans="1:9" ht="22.2">
      <c r="A15" s="34"/>
      <c r="D15" s="35"/>
      <c r="E15" s="71" t="s">
        <v>463</v>
      </c>
      <c r="F15" s="473" t="s">
        <v>590</v>
      </c>
      <c r="G15" s="312"/>
    </row>
    <row r="16" spans="1:9" s="318" customFormat="1" ht="5.4">
      <c r="A16" s="324"/>
      <c r="B16" s="315"/>
      <c r="C16" s="316"/>
      <c r="D16" s="325"/>
      <c r="E16" s="326"/>
      <c r="F16" s="333"/>
      <c r="G16" s="319"/>
      <c r="I16" s="320"/>
    </row>
    <row r="17" spans="1:9" ht="22.2">
      <c r="A17" s="34"/>
      <c r="D17" s="35"/>
      <c r="E17" s="71" t="s">
        <v>464</v>
      </c>
      <c r="F17" s="335" t="s">
        <v>465</v>
      </c>
      <c r="G17" s="312"/>
    </row>
    <row r="18" spans="1:9" s="318" customFormat="1" ht="5.4">
      <c r="A18" s="324"/>
      <c r="B18" s="315"/>
      <c r="C18" s="316"/>
      <c r="D18" s="325"/>
      <c r="E18" s="326"/>
      <c r="F18" s="333"/>
      <c r="G18" s="319"/>
      <c r="I18" s="320"/>
    </row>
    <row r="19" spans="1:9" ht="22.8">
      <c r="A19" s="34"/>
      <c r="D19" s="35"/>
      <c r="E19" s="71" t="s">
        <v>577</v>
      </c>
      <c r="F19" s="334" t="s">
        <v>27</v>
      </c>
      <c r="G19" s="312"/>
    </row>
    <row r="20" spans="1:9" s="318" customFormat="1" ht="5.4" hidden="1">
      <c r="A20" s="324"/>
      <c r="B20" s="315"/>
      <c r="C20" s="316"/>
      <c r="D20" s="325"/>
      <c r="E20" s="326"/>
      <c r="F20" s="333"/>
      <c r="G20" s="319"/>
      <c r="I20" s="320"/>
    </row>
    <row r="21" spans="1:9" ht="22.8" hidden="1">
      <c r="A21" s="34"/>
      <c r="D21" s="35"/>
      <c r="E21" s="71" t="s">
        <v>225</v>
      </c>
      <c r="F21" s="474" t="s">
        <v>590</v>
      </c>
      <c r="G21" s="312"/>
    </row>
    <row r="22" spans="1:9" s="306" customFormat="1" ht="4.2" hidden="1">
      <c r="A22" s="300"/>
      <c r="B22" s="301"/>
      <c r="C22" s="302"/>
      <c r="D22" s="303"/>
      <c r="E22" s="304"/>
      <c r="F22" s="336"/>
      <c r="G22" s="305"/>
      <c r="I22" s="307"/>
    </row>
    <row r="23" spans="1:9" hidden="1"/>
    <row r="24" spans="1:9" s="306" customFormat="1" ht="4.2">
      <c r="A24" s="300"/>
      <c r="B24" s="301"/>
      <c r="C24" s="302"/>
      <c r="D24" s="303"/>
      <c r="E24" s="304"/>
      <c r="F24" s="337"/>
      <c r="G24" s="305"/>
      <c r="I24" s="307"/>
    </row>
    <row r="25" spans="1:9" s="306" customFormat="1" ht="4.2" hidden="1">
      <c r="A25" s="300"/>
      <c r="B25" s="301"/>
      <c r="C25" s="302"/>
      <c r="D25" s="303"/>
      <c r="E25" s="304"/>
      <c r="F25" s="338"/>
      <c r="G25" s="305"/>
      <c r="I25" s="307"/>
    </row>
    <row r="26" spans="1:9" s="306" customFormat="1" ht="4.2" hidden="1">
      <c r="A26" s="300"/>
      <c r="B26" s="301"/>
      <c r="C26" s="302"/>
      <c r="D26" s="303"/>
      <c r="E26" s="304"/>
      <c r="F26" s="339"/>
      <c r="G26" s="305"/>
      <c r="I26" s="307"/>
    </row>
    <row r="27" spans="1:9" s="306" customFormat="1" ht="4.2" hidden="1">
      <c r="A27" s="300"/>
      <c r="B27" s="301"/>
      <c r="C27" s="302"/>
      <c r="D27" s="303"/>
      <c r="E27" s="304"/>
      <c r="F27" s="338"/>
      <c r="G27" s="305"/>
      <c r="I27" s="307"/>
    </row>
    <row r="28" spans="1:9" s="306" customFormat="1" ht="4.2" hidden="1">
      <c r="A28" s="300"/>
      <c r="B28" s="301"/>
      <c r="C28" s="302"/>
      <c r="D28" s="303"/>
      <c r="E28" s="304"/>
      <c r="F28" s="340"/>
      <c r="G28" s="305"/>
      <c r="I28" s="307"/>
    </row>
    <row r="29" spans="1:9" s="306" customFormat="1" ht="4.2" hidden="1">
      <c r="A29" s="308"/>
      <c r="B29" s="301"/>
      <c r="C29" s="302"/>
      <c r="D29" s="309"/>
      <c r="E29" s="304"/>
      <c r="F29" s="339"/>
      <c r="G29" s="305"/>
      <c r="I29" s="307"/>
    </row>
    <row r="30" spans="1:9" s="306" customFormat="1" ht="4.2" hidden="1">
      <c r="A30" s="308"/>
      <c r="B30" s="301"/>
      <c r="C30" s="302"/>
      <c r="D30" s="309"/>
      <c r="E30" s="304"/>
      <c r="F30" s="339"/>
      <c r="G30" s="309"/>
      <c r="I30" s="307"/>
    </row>
    <row r="31" spans="1:9" s="318" customFormat="1" ht="5.4" hidden="1">
      <c r="A31" s="324"/>
      <c r="B31" s="315"/>
      <c r="C31" s="316"/>
      <c r="D31" s="325"/>
      <c r="E31" s="326"/>
      <c r="F31" s="333"/>
      <c r="G31" s="319"/>
      <c r="I31" s="320"/>
    </row>
    <row r="32" spans="1:9" ht="22.8">
      <c r="D32" s="32"/>
      <c r="E32" s="50" t="s">
        <v>110</v>
      </c>
      <c r="F32" s="334" t="s">
        <v>27</v>
      </c>
      <c r="G32" s="311"/>
    </row>
    <row r="33" spans="1:10" ht="30" customHeight="1">
      <c r="C33" s="38"/>
      <c r="D33" s="35"/>
      <c r="E33" s="40"/>
      <c r="F33" s="341"/>
      <c r="G33" s="37"/>
    </row>
    <row r="34" spans="1:10" ht="22.2">
      <c r="C34" s="38"/>
      <c r="D34" s="39"/>
      <c r="E34" s="72" t="s">
        <v>466</v>
      </c>
      <c r="F34" s="342" t="s">
        <v>909</v>
      </c>
      <c r="G34" s="313"/>
      <c r="J34" s="45"/>
    </row>
    <row r="35" spans="1:10" ht="22.2" hidden="1">
      <c r="C35" s="38"/>
      <c r="D35" s="39"/>
      <c r="E35" s="72" t="s">
        <v>135</v>
      </c>
      <c r="F35" s="343"/>
      <c r="G35" s="313"/>
      <c r="J35" s="45"/>
    </row>
    <row r="36" spans="1:10" ht="22.2">
      <c r="C36" s="38"/>
      <c r="D36" s="39"/>
      <c r="E36" s="40" t="s">
        <v>9</v>
      </c>
      <c r="F36" s="342" t="s">
        <v>910</v>
      </c>
      <c r="G36" s="313"/>
      <c r="J36" s="45"/>
    </row>
    <row r="37" spans="1:10" ht="22.2">
      <c r="C37" s="38"/>
      <c r="D37" s="39"/>
      <c r="E37" s="40" t="s">
        <v>10</v>
      </c>
      <c r="F37" s="342" t="s">
        <v>611</v>
      </c>
      <c r="G37" s="313"/>
      <c r="H37" s="41"/>
      <c r="J37" s="45"/>
    </row>
    <row r="38" spans="1:10" s="318" customFormat="1" ht="5.4">
      <c r="A38" s="324"/>
      <c r="B38" s="315"/>
      <c r="C38" s="316"/>
      <c r="D38" s="325"/>
      <c r="E38" s="326"/>
      <c r="F38" s="333"/>
      <c r="G38" s="319"/>
      <c r="I38" s="320"/>
    </row>
    <row r="39" spans="1:10" ht="22.2">
      <c r="A39" s="34"/>
      <c r="D39" s="35"/>
      <c r="E39" s="71" t="s">
        <v>569</v>
      </c>
      <c r="F39" s="483" t="s">
        <v>570</v>
      </c>
      <c r="G39" s="312"/>
    </row>
    <row r="40" spans="1:10" s="318" customFormat="1" ht="5.4">
      <c r="A40" s="324"/>
      <c r="B40" s="315"/>
      <c r="C40" s="316"/>
      <c r="D40" s="325"/>
      <c r="E40" s="326"/>
      <c r="F40" s="333"/>
      <c r="G40" s="319"/>
      <c r="I40" s="320"/>
    </row>
    <row r="41" spans="1:10" ht="22.2">
      <c r="D41" s="32"/>
      <c r="E41" s="50" t="s">
        <v>350</v>
      </c>
      <c r="F41" s="335" t="s">
        <v>136</v>
      </c>
      <c r="G41" s="311"/>
    </row>
    <row r="42" spans="1:10" s="306" customFormat="1" ht="4.2" hidden="1">
      <c r="A42" s="300"/>
      <c r="B42" s="301"/>
      <c r="C42" s="302"/>
      <c r="D42" s="303"/>
      <c r="E42" s="304"/>
      <c r="F42" s="338"/>
      <c r="G42" s="305"/>
      <c r="I42" s="307"/>
    </row>
    <row r="43" spans="1:10" s="306" customFormat="1" ht="4.2" hidden="1">
      <c r="A43" s="300"/>
      <c r="B43" s="301"/>
      <c r="C43" s="302"/>
      <c r="D43" s="303"/>
      <c r="E43" s="304"/>
      <c r="F43" s="338"/>
      <c r="G43" s="305"/>
      <c r="I43" s="307"/>
    </row>
    <row r="44" spans="1:10" s="306" customFormat="1" ht="4.2" hidden="1">
      <c r="A44" s="330"/>
      <c r="B44" s="301"/>
      <c r="C44" s="302"/>
      <c r="D44" s="309"/>
      <c r="F44" s="340"/>
      <c r="G44" s="305"/>
      <c r="I44" s="307"/>
    </row>
    <row r="45" spans="1:10" s="318" customFormat="1" ht="5.4">
      <c r="A45" s="314"/>
      <c r="B45" s="321"/>
      <c r="C45" s="316"/>
      <c r="D45" s="322"/>
      <c r="E45" s="323"/>
      <c r="F45" s="344"/>
      <c r="G45" s="319"/>
      <c r="I45" s="320"/>
    </row>
    <row r="46" spans="1:10" ht="22.8">
      <c r="A46" s="42"/>
      <c r="B46" s="43"/>
      <c r="D46" s="44"/>
      <c r="E46" s="52" t="s">
        <v>461</v>
      </c>
      <c r="F46" s="390" t="str">
        <f>IF(mail_post="","",mail_post)</f>
        <v>184042, Мурманская область, г. Кандалакша, ул. 50 лет Октября, дом 1</v>
      </c>
      <c r="G46" s="312"/>
    </row>
    <row r="47" spans="1:10" ht="20.399999999999999" hidden="1">
      <c r="D47" s="32"/>
      <c r="E47" s="33"/>
      <c r="F47" s="345"/>
      <c r="G47" s="27"/>
    </row>
    <row r="48" spans="1:10" s="318" customFormat="1" ht="5.4">
      <c r="A48" s="314"/>
      <c r="B48" s="315"/>
      <c r="C48" s="316"/>
      <c r="D48" s="317"/>
      <c r="F48" s="346"/>
      <c r="G48" s="319"/>
      <c r="I48" s="320"/>
    </row>
    <row r="49" spans="1:9" ht="22.2">
      <c r="A49" s="42"/>
      <c r="B49" s="43"/>
      <c r="D49" s="44"/>
      <c r="E49" s="52" t="s">
        <v>368</v>
      </c>
      <c r="F49" s="389" t="str">
        <f>ruk_f &amp; " " &amp; ruk_i &amp; " " &amp; ruk_o</f>
        <v>Палагин Георгий  Викторович</v>
      </c>
      <c r="G49" s="312"/>
    </row>
    <row r="50" spans="1:9" s="385" customFormat="1" ht="5.4" hidden="1">
      <c r="A50" s="454"/>
      <c r="B50" s="455"/>
      <c r="C50" s="381"/>
      <c r="D50" s="456"/>
      <c r="E50" s="457"/>
      <c r="F50" s="458"/>
      <c r="G50" s="459"/>
      <c r="I50" s="386"/>
    </row>
    <row r="51" spans="1:9" ht="20.399999999999999" hidden="1">
      <c r="A51" s="42"/>
      <c r="B51" s="43"/>
      <c r="D51" s="44"/>
      <c r="E51" s="52"/>
      <c r="F51" s="295"/>
      <c r="G51" s="36"/>
    </row>
    <row r="52" spans="1:9" ht="13.5" hidden="1" customHeight="1">
      <c r="D52" s="32"/>
      <c r="E52" s="33"/>
      <c r="F52" s="49"/>
      <c r="G52" s="27"/>
    </row>
    <row r="53" spans="1:9" ht="20.100000000000001" hidden="1" customHeight="1">
      <c r="A53" s="42"/>
      <c r="D53" s="27"/>
      <c r="F53" s="51"/>
      <c r="G53" s="36"/>
    </row>
    <row r="54" spans="1:9" ht="20.399999999999999" hidden="1">
      <c r="A54" s="42"/>
      <c r="B54" s="43"/>
      <c r="D54" s="44"/>
      <c r="E54" s="52"/>
      <c r="F54" s="295"/>
      <c r="G54" s="36"/>
    </row>
    <row r="55" spans="1:9" ht="20.399999999999999" hidden="1">
      <c r="A55" s="42"/>
      <c r="B55" s="43"/>
      <c r="D55" s="44"/>
      <c r="E55" s="52"/>
      <c r="F55" s="295"/>
      <c r="G55" s="36"/>
    </row>
    <row r="56" spans="1:9" ht="13.5" hidden="1" customHeight="1">
      <c r="D56" s="32"/>
      <c r="E56" s="33"/>
      <c r="F56" s="49"/>
      <c r="G56" s="27"/>
    </row>
    <row r="57" spans="1:9" hidden="1">
      <c r="A57" s="42"/>
      <c r="D57" s="27"/>
      <c r="F57" s="51"/>
      <c r="G57" s="36"/>
    </row>
    <row r="58" spans="1:9" ht="27.6">
      <c r="A58" s="42"/>
      <c r="B58" s="43"/>
      <c r="D58" s="44"/>
      <c r="E58" s="33"/>
      <c r="F58" s="460" t="s">
        <v>512</v>
      </c>
      <c r="G58" s="463"/>
    </row>
    <row r="59" spans="1:9" ht="27.6">
      <c r="A59" s="42"/>
      <c r="B59" s="43"/>
      <c r="D59" s="44"/>
      <c r="E59" s="461" t="s">
        <v>513</v>
      </c>
      <c r="F59" s="502" t="s">
        <v>1067</v>
      </c>
      <c r="G59" s="463"/>
    </row>
    <row r="60" spans="1:9" ht="27.6">
      <c r="A60" s="42"/>
      <c r="B60" s="43"/>
      <c r="D60" s="44"/>
      <c r="E60" s="461" t="s">
        <v>514</v>
      </c>
      <c r="F60" s="502" t="s">
        <v>1069</v>
      </c>
      <c r="G60" s="463"/>
    </row>
    <row r="61" spans="1:9" ht="27.6">
      <c r="A61" s="42"/>
      <c r="B61" s="43"/>
      <c r="D61" s="44"/>
      <c r="E61" s="461" t="s">
        <v>515</v>
      </c>
      <c r="F61" s="502" t="s">
        <v>1068</v>
      </c>
      <c r="G61" s="463"/>
    </row>
    <row r="62" spans="1:9" ht="27.6">
      <c r="E62" s="462" t="s">
        <v>516</v>
      </c>
      <c r="F62" s="502" t="s">
        <v>1070</v>
      </c>
      <c r="G62" s="464"/>
    </row>
  </sheetData>
  <sheetProtection algorithmName="SHA-512" hashValue="/GtsnushSVLtBdDJn0II7dC9qPnJiFogEcDhOOZhU8f1IlHzqICM8BGDaUZ+m1UnU79M3qO87Cg8sxMoSfidLA==" saltValue="F/DfthKi8QlOuuGbSEXucA==" spinCount="100000" sheet="1" objects="1" scenarios="1" formatColumns="0" formatRows="0"/>
  <dataConsolidate/>
  <mergeCells count="1">
    <mergeCell ref="E5:F5"/>
  </mergeCells>
  <phoneticPr fontId="8" type="noConversion"/>
  <dataValidations xWindow="446" yWindow="425" count="7"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32 F13 F19" xr:uid="{00000000-0002-0000-0200-000000000000}">
      <formula1>"a"</formula1>
    </dataValidation>
    <dataValidation type="textLength" operator="lessThanOrEqual" allowBlank="1" showInputMessage="1" showErrorMessage="1" errorTitle="Ошибка" error="Допускаетꬨ˻_x0000__x0000__x0010__x0000__x0008__x0001__x0000__x0000_ÿ_x0000_￷_xffff__x0000__x0000_ 900 символов!" sqref="F54:F55 F35 F45:F46 F49:F51" xr:uid="{00000000-0002-0000-0200-000001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F17" xr:uid="{00000000-0002-0000-0200-000002000000}">
      <formula1>data_type</formula1>
    </dataValidation>
    <dataValidation type="list" allowBlank="1" showInputMessage="1" showErrorMessage="1" errorTitle="Ошибка" error="Выберите значение из списка" prompt="Выберите значение из списка" sqref="F41" xr:uid="{00000000-0002-0000-0200-000003000000}">
      <formula1>kind_of_NDS</formula1>
    </dataValidation>
    <dataValidation type="textLength" operator="lessThanOrEqual" allowBlank="1" showInputMessage="1" showErrorMessage="1" errorTitle="Ошибка" error="Допускается ввод не более 900 символов!" sqref="F59:F62" xr:uid="{00000000-0002-0000-0200-000004000000}">
      <formula1>900</formula1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5 F21" xr:uid="{00000000-0002-0000-0200-000005000000}"/>
    <dataValidation type="list" allowBlank="1" showInputMessage="1" showErrorMessage="1" errorTitle="Ошибка" error="Выберите значение из списка" prompt="Выберите значение из списка" sqref="F39" xr:uid="{00000000-0002-0000-0200-000006000000}">
      <formula1>kind_of_org_type</formula1>
    </dataValidation>
  </dataValidations>
  <pageMargins left="0.75" right="0.75" top="1" bottom="1" header="0.5" footer="0.5"/>
  <pageSetup paperSize="8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modfrmReestr">
    <tabColor indexed="47"/>
  </sheetPr>
  <dimension ref="A1"/>
  <sheetViews>
    <sheetView showGridLines="0" zoomScaleNormal="100" workbookViewId="0"/>
  </sheetViews>
  <sheetFormatPr defaultColWidth="9.125" defaultRowHeight="11.4"/>
  <cols>
    <col min="1" max="1" width="9.125" style="19"/>
    <col min="2" max="16384" width="9.125" style="20"/>
  </cols>
  <sheetData/>
  <sheetProtection formatColumns="0" formatRows="0"/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modUpdTemplMain">
    <tabColor indexed="47"/>
  </sheetPr>
  <dimension ref="AA1:AJ1"/>
  <sheetViews>
    <sheetView showGridLines="0" zoomScaleNormal="100" workbookViewId="0"/>
  </sheetViews>
  <sheetFormatPr defaultColWidth="9.125" defaultRowHeight="11.4"/>
  <cols>
    <col min="1" max="26" width="9.125" style="10"/>
    <col min="27" max="36" width="9.125" style="11"/>
    <col min="37" max="16384" width="9.125" style="10"/>
  </cols>
  <sheetData/>
  <sheetProtection formatColumns="0" formatRows="0"/>
  <phoneticPr fontId="9" type="noConversion"/>
  <pageMargins left="0.75" right="0.75" top="1" bottom="1" header="0.5" footer="0.5"/>
  <pageSetup paperSize="9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SH_REESTR_ORG">
    <tabColor indexed="47"/>
  </sheetPr>
  <dimension ref="A1:J103"/>
  <sheetViews>
    <sheetView showGridLines="0" zoomScaleNormal="100" workbookViewId="0"/>
  </sheetViews>
  <sheetFormatPr defaultColWidth="9.125" defaultRowHeight="11.4"/>
  <cols>
    <col min="1" max="16384" width="9.125" style="6"/>
  </cols>
  <sheetData>
    <row r="1" spans="1:10">
      <c r="A1" s="6" t="s">
        <v>972</v>
      </c>
      <c r="B1" s="6" t="s">
        <v>591</v>
      </c>
      <c r="C1" s="6" t="s">
        <v>592</v>
      </c>
      <c r="D1" s="6" t="s">
        <v>593</v>
      </c>
      <c r="E1" s="6" t="s">
        <v>594</v>
      </c>
      <c r="F1" s="6" t="s">
        <v>595</v>
      </c>
      <c r="G1" s="6" t="s">
        <v>596</v>
      </c>
      <c r="H1" s="6" t="s">
        <v>597</v>
      </c>
      <c r="I1" s="6" t="s">
        <v>598</v>
      </c>
    </row>
    <row r="2" spans="1:10">
      <c r="A2" s="6">
        <v>1</v>
      </c>
      <c r="B2" s="6" t="s">
        <v>599</v>
      </c>
      <c r="C2" s="6" t="s">
        <v>35</v>
      </c>
      <c r="D2" s="6" t="s">
        <v>600</v>
      </c>
      <c r="E2" s="6" t="s">
        <v>601</v>
      </c>
      <c r="F2" s="6" t="s">
        <v>602</v>
      </c>
      <c r="G2" s="6" t="s">
        <v>603</v>
      </c>
      <c r="H2" s="6" t="s">
        <v>604</v>
      </c>
      <c r="I2" s="6" t="s">
        <v>376</v>
      </c>
      <c r="J2" s="6" t="s">
        <v>221</v>
      </c>
    </row>
    <row r="3" spans="1:10">
      <c r="A3" s="6">
        <v>2</v>
      </c>
      <c r="B3" s="6" t="s">
        <v>599</v>
      </c>
      <c r="C3" s="6" t="s">
        <v>35</v>
      </c>
      <c r="D3" s="6" t="s">
        <v>605</v>
      </c>
      <c r="E3" s="6" t="s">
        <v>601</v>
      </c>
      <c r="F3" s="6" t="s">
        <v>602</v>
      </c>
      <c r="G3" s="6" t="s">
        <v>606</v>
      </c>
      <c r="H3" s="6" t="s">
        <v>607</v>
      </c>
      <c r="I3" s="6" t="s">
        <v>376</v>
      </c>
      <c r="J3" s="6" t="s">
        <v>221</v>
      </c>
    </row>
    <row r="4" spans="1:10">
      <c r="A4" s="6">
        <v>3</v>
      </c>
      <c r="B4" s="6" t="s">
        <v>599</v>
      </c>
      <c r="C4" s="6" t="s">
        <v>35</v>
      </c>
      <c r="D4" s="6" t="s">
        <v>608</v>
      </c>
      <c r="E4" s="6" t="s">
        <v>609</v>
      </c>
      <c r="F4" s="6" t="s">
        <v>610</v>
      </c>
      <c r="G4" s="6" t="s">
        <v>611</v>
      </c>
      <c r="H4" s="6" t="s">
        <v>612</v>
      </c>
      <c r="I4" s="6" t="s">
        <v>376</v>
      </c>
      <c r="J4" s="6" t="s">
        <v>221</v>
      </c>
    </row>
    <row r="5" spans="1:10">
      <c r="A5" s="6">
        <v>4</v>
      </c>
      <c r="B5" s="6" t="s">
        <v>599</v>
      </c>
      <c r="C5" s="6" t="s">
        <v>35</v>
      </c>
      <c r="D5" s="6" t="s">
        <v>613</v>
      </c>
      <c r="E5" s="6" t="s">
        <v>614</v>
      </c>
      <c r="F5" s="6" t="s">
        <v>615</v>
      </c>
      <c r="G5" s="6" t="s">
        <v>616</v>
      </c>
      <c r="H5" s="6" t="s">
        <v>376</v>
      </c>
      <c r="I5" s="6" t="s">
        <v>376</v>
      </c>
      <c r="J5" s="6" t="s">
        <v>221</v>
      </c>
    </row>
    <row r="6" spans="1:10">
      <c r="A6" s="6">
        <v>5</v>
      </c>
      <c r="B6" s="6" t="s">
        <v>599</v>
      </c>
      <c r="C6" s="6" t="s">
        <v>35</v>
      </c>
      <c r="D6" s="6" t="s">
        <v>617</v>
      </c>
      <c r="E6" s="6" t="s">
        <v>618</v>
      </c>
      <c r="F6" s="6" t="s">
        <v>619</v>
      </c>
      <c r="G6" s="6" t="s">
        <v>616</v>
      </c>
      <c r="H6" s="6" t="s">
        <v>620</v>
      </c>
      <c r="I6" s="6" t="s">
        <v>376</v>
      </c>
      <c r="J6" s="6" t="s">
        <v>221</v>
      </c>
    </row>
    <row r="7" spans="1:10">
      <c r="A7" s="6">
        <v>6</v>
      </c>
      <c r="B7" s="6" t="s">
        <v>599</v>
      </c>
      <c r="C7" s="6" t="s">
        <v>35</v>
      </c>
      <c r="D7" s="6" t="s">
        <v>621</v>
      </c>
      <c r="E7" s="6" t="s">
        <v>622</v>
      </c>
      <c r="F7" s="6" t="s">
        <v>623</v>
      </c>
      <c r="G7" s="6" t="s">
        <v>624</v>
      </c>
      <c r="H7" s="6" t="s">
        <v>376</v>
      </c>
      <c r="I7" s="6" t="s">
        <v>376</v>
      </c>
      <c r="J7" s="6" t="s">
        <v>221</v>
      </c>
    </row>
    <row r="8" spans="1:10">
      <c r="A8" s="6">
        <v>7</v>
      </c>
      <c r="B8" s="6" t="s">
        <v>599</v>
      </c>
      <c r="C8" s="6" t="s">
        <v>35</v>
      </c>
      <c r="D8" s="6" t="s">
        <v>625</v>
      </c>
      <c r="E8" s="6" t="s">
        <v>626</v>
      </c>
      <c r="F8" s="6" t="s">
        <v>627</v>
      </c>
      <c r="G8" s="6" t="s">
        <v>611</v>
      </c>
      <c r="H8" s="6" t="s">
        <v>628</v>
      </c>
      <c r="I8" s="6" t="s">
        <v>376</v>
      </c>
      <c r="J8" s="6" t="s">
        <v>221</v>
      </c>
    </row>
    <row r="9" spans="1:10">
      <c r="A9" s="6">
        <v>8</v>
      </c>
      <c r="B9" s="6" t="s">
        <v>599</v>
      </c>
      <c r="C9" s="6" t="s">
        <v>35</v>
      </c>
      <c r="D9" s="6" t="s">
        <v>629</v>
      </c>
      <c r="E9" s="6" t="s">
        <v>630</v>
      </c>
      <c r="F9" s="6" t="s">
        <v>631</v>
      </c>
      <c r="G9" s="6" t="s">
        <v>611</v>
      </c>
      <c r="H9" s="6" t="s">
        <v>376</v>
      </c>
      <c r="I9" s="6" t="s">
        <v>376</v>
      </c>
      <c r="J9" s="6" t="s">
        <v>221</v>
      </c>
    </row>
    <row r="10" spans="1:10">
      <c r="A10" s="6">
        <v>9</v>
      </c>
      <c r="B10" s="6" t="s">
        <v>599</v>
      </c>
      <c r="C10" s="6" t="s">
        <v>35</v>
      </c>
      <c r="D10" s="6" t="s">
        <v>632</v>
      </c>
      <c r="E10" s="6" t="s">
        <v>633</v>
      </c>
      <c r="F10" s="6" t="s">
        <v>634</v>
      </c>
      <c r="G10" s="6" t="s">
        <v>635</v>
      </c>
      <c r="H10" s="6" t="s">
        <v>376</v>
      </c>
      <c r="I10" s="6" t="s">
        <v>376</v>
      </c>
      <c r="J10" s="6" t="s">
        <v>221</v>
      </c>
    </row>
    <row r="11" spans="1:10">
      <c r="A11" s="6">
        <v>10</v>
      </c>
      <c r="B11" s="6" t="s">
        <v>599</v>
      </c>
      <c r="C11" s="6" t="s">
        <v>35</v>
      </c>
      <c r="D11" s="6" t="s">
        <v>636</v>
      </c>
      <c r="E11" s="6" t="s">
        <v>637</v>
      </c>
      <c r="F11" s="6" t="s">
        <v>638</v>
      </c>
      <c r="G11" s="6" t="s">
        <v>639</v>
      </c>
      <c r="H11" s="6" t="s">
        <v>376</v>
      </c>
      <c r="I11" s="6" t="s">
        <v>376</v>
      </c>
      <c r="J11" s="6" t="s">
        <v>221</v>
      </c>
    </row>
    <row r="12" spans="1:10">
      <c r="A12" s="6">
        <v>11</v>
      </c>
      <c r="B12" s="6" t="s">
        <v>599</v>
      </c>
      <c r="C12" s="6" t="s">
        <v>35</v>
      </c>
      <c r="D12" s="6" t="s">
        <v>640</v>
      </c>
      <c r="E12" s="6" t="s">
        <v>641</v>
      </c>
      <c r="F12" s="6" t="s">
        <v>642</v>
      </c>
      <c r="G12" s="6" t="s">
        <v>643</v>
      </c>
      <c r="H12" s="6" t="s">
        <v>644</v>
      </c>
      <c r="I12" s="6" t="s">
        <v>376</v>
      </c>
      <c r="J12" s="6" t="s">
        <v>221</v>
      </c>
    </row>
    <row r="13" spans="1:10">
      <c r="A13" s="6">
        <v>12</v>
      </c>
      <c r="B13" s="6" t="s">
        <v>599</v>
      </c>
      <c r="C13" s="6" t="s">
        <v>35</v>
      </c>
      <c r="D13" s="6" t="s">
        <v>645</v>
      </c>
      <c r="E13" s="6" t="s">
        <v>646</v>
      </c>
      <c r="F13" s="6" t="s">
        <v>647</v>
      </c>
      <c r="G13" s="6" t="s">
        <v>648</v>
      </c>
      <c r="H13" s="6" t="s">
        <v>376</v>
      </c>
      <c r="I13" s="6" t="s">
        <v>376</v>
      </c>
      <c r="J13" s="6" t="s">
        <v>221</v>
      </c>
    </row>
    <row r="14" spans="1:10">
      <c r="A14" s="6">
        <v>13</v>
      </c>
      <c r="B14" s="6" t="s">
        <v>599</v>
      </c>
      <c r="C14" s="6" t="s">
        <v>35</v>
      </c>
      <c r="D14" s="6" t="s">
        <v>649</v>
      </c>
      <c r="E14" s="6" t="s">
        <v>650</v>
      </c>
      <c r="F14" s="6" t="s">
        <v>651</v>
      </c>
      <c r="G14" s="6" t="s">
        <v>611</v>
      </c>
      <c r="H14" s="6" t="s">
        <v>652</v>
      </c>
      <c r="I14" s="6" t="s">
        <v>376</v>
      </c>
      <c r="J14" s="6" t="s">
        <v>221</v>
      </c>
    </row>
    <row r="15" spans="1:10">
      <c r="A15" s="6">
        <v>14</v>
      </c>
      <c r="B15" s="6" t="s">
        <v>599</v>
      </c>
      <c r="C15" s="6" t="s">
        <v>35</v>
      </c>
      <c r="D15" s="6" t="s">
        <v>653</v>
      </c>
      <c r="E15" s="6" t="s">
        <v>654</v>
      </c>
      <c r="F15" s="6" t="s">
        <v>655</v>
      </c>
      <c r="G15" s="6" t="s">
        <v>656</v>
      </c>
      <c r="H15" s="6" t="s">
        <v>376</v>
      </c>
      <c r="I15" s="6" t="s">
        <v>376</v>
      </c>
      <c r="J15" s="6" t="s">
        <v>221</v>
      </c>
    </row>
    <row r="16" spans="1:10">
      <c r="A16" s="6">
        <v>15</v>
      </c>
      <c r="B16" s="6" t="s">
        <v>599</v>
      </c>
      <c r="C16" s="6" t="s">
        <v>35</v>
      </c>
      <c r="D16" s="6" t="s">
        <v>657</v>
      </c>
      <c r="E16" s="6" t="s">
        <v>658</v>
      </c>
      <c r="F16" s="6" t="s">
        <v>659</v>
      </c>
      <c r="G16" s="6" t="s">
        <v>611</v>
      </c>
      <c r="H16" s="6" t="s">
        <v>376</v>
      </c>
      <c r="I16" s="6" t="s">
        <v>376</v>
      </c>
      <c r="J16" s="6" t="s">
        <v>221</v>
      </c>
    </row>
    <row r="17" spans="1:10">
      <c r="A17" s="6">
        <v>16</v>
      </c>
      <c r="B17" s="6" t="s">
        <v>599</v>
      </c>
      <c r="C17" s="6" t="s">
        <v>35</v>
      </c>
      <c r="D17" s="6" t="s">
        <v>660</v>
      </c>
      <c r="E17" s="6" t="s">
        <v>661</v>
      </c>
      <c r="F17" s="6" t="s">
        <v>662</v>
      </c>
      <c r="G17" s="6" t="s">
        <v>611</v>
      </c>
      <c r="H17" s="6" t="s">
        <v>663</v>
      </c>
      <c r="I17" s="6" t="s">
        <v>376</v>
      </c>
      <c r="J17" s="6" t="s">
        <v>221</v>
      </c>
    </row>
    <row r="18" spans="1:10">
      <c r="A18" s="6">
        <v>17</v>
      </c>
      <c r="B18" s="6" t="s">
        <v>599</v>
      </c>
      <c r="C18" s="6" t="s">
        <v>35</v>
      </c>
      <c r="D18" s="6" t="s">
        <v>664</v>
      </c>
      <c r="E18" s="6" t="s">
        <v>665</v>
      </c>
      <c r="F18" s="6" t="s">
        <v>666</v>
      </c>
      <c r="G18" s="6" t="s">
        <v>635</v>
      </c>
      <c r="H18" s="6" t="s">
        <v>376</v>
      </c>
      <c r="I18" s="6" t="s">
        <v>376</v>
      </c>
      <c r="J18" s="6" t="s">
        <v>221</v>
      </c>
    </row>
    <row r="19" spans="1:10">
      <c r="A19" s="6">
        <v>18</v>
      </c>
      <c r="B19" s="6" t="s">
        <v>599</v>
      </c>
      <c r="C19" s="6" t="s">
        <v>35</v>
      </c>
      <c r="D19" s="6" t="s">
        <v>667</v>
      </c>
      <c r="E19" s="6" t="s">
        <v>668</v>
      </c>
      <c r="F19" s="6" t="s">
        <v>669</v>
      </c>
      <c r="G19" s="6" t="s">
        <v>670</v>
      </c>
      <c r="H19" s="6" t="s">
        <v>671</v>
      </c>
      <c r="I19" s="6" t="s">
        <v>376</v>
      </c>
      <c r="J19" s="6" t="s">
        <v>221</v>
      </c>
    </row>
    <row r="20" spans="1:10">
      <c r="A20" s="6">
        <v>19</v>
      </c>
      <c r="B20" s="6" t="s">
        <v>599</v>
      </c>
      <c r="C20" s="6" t="s">
        <v>35</v>
      </c>
      <c r="D20" s="6" t="s">
        <v>672</v>
      </c>
      <c r="E20" s="6" t="s">
        <v>673</v>
      </c>
      <c r="F20" s="6" t="s">
        <v>674</v>
      </c>
      <c r="G20" s="6" t="s">
        <v>675</v>
      </c>
      <c r="H20" s="6" t="s">
        <v>376</v>
      </c>
      <c r="I20" s="6" t="s">
        <v>376</v>
      </c>
      <c r="J20" s="6" t="s">
        <v>221</v>
      </c>
    </row>
    <row r="21" spans="1:10">
      <c r="A21" s="6">
        <v>20</v>
      </c>
      <c r="B21" s="6" t="s">
        <v>599</v>
      </c>
      <c r="C21" s="6" t="s">
        <v>35</v>
      </c>
      <c r="D21" s="6" t="s">
        <v>676</v>
      </c>
      <c r="E21" s="6" t="s">
        <v>677</v>
      </c>
      <c r="F21" s="6" t="s">
        <v>678</v>
      </c>
      <c r="G21" s="6" t="s">
        <v>675</v>
      </c>
      <c r="H21" s="6" t="s">
        <v>376</v>
      </c>
      <c r="I21" s="6" t="s">
        <v>376</v>
      </c>
      <c r="J21" s="6" t="s">
        <v>221</v>
      </c>
    </row>
    <row r="22" spans="1:10">
      <c r="A22" s="6">
        <v>21</v>
      </c>
      <c r="B22" s="6" t="s">
        <v>599</v>
      </c>
      <c r="C22" s="6" t="s">
        <v>35</v>
      </c>
      <c r="D22" s="6" t="s">
        <v>679</v>
      </c>
      <c r="E22" s="6" t="s">
        <v>680</v>
      </c>
      <c r="F22" s="6" t="s">
        <v>681</v>
      </c>
      <c r="G22" s="6" t="s">
        <v>682</v>
      </c>
      <c r="H22" s="6" t="s">
        <v>683</v>
      </c>
      <c r="I22" s="6" t="s">
        <v>376</v>
      </c>
      <c r="J22" s="6" t="s">
        <v>221</v>
      </c>
    </row>
    <row r="23" spans="1:10">
      <c r="A23" s="6">
        <v>22</v>
      </c>
      <c r="B23" s="6" t="s">
        <v>599</v>
      </c>
      <c r="C23" s="6" t="s">
        <v>35</v>
      </c>
      <c r="D23" s="6" t="s">
        <v>684</v>
      </c>
      <c r="E23" s="6" t="s">
        <v>685</v>
      </c>
      <c r="F23" s="6" t="s">
        <v>686</v>
      </c>
      <c r="G23" s="6" t="s">
        <v>682</v>
      </c>
      <c r="H23" s="6" t="s">
        <v>687</v>
      </c>
      <c r="I23" s="6" t="s">
        <v>376</v>
      </c>
      <c r="J23" s="6" t="s">
        <v>221</v>
      </c>
    </row>
    <row r="24" spans="1:10">
      <c r="A24" s="6">
        <v>23</v>
      </c>
      <c r="B24" s="6" t="s">
        <v>599</v>
      </c>
      <c r="C24" s="6" t="s">
        <v>35</v>
      </c>
      <c r="D24" s="6" t="s">
        <v>688</v>
      </c>
      <c r="E24" s="6" t="s">
        <v>689</v>
      </c>
      <c r="F24" s="6" t="s">
        <v>690</v>
      </c>
      <c r="G24" s="6" t="s">
        <v>624</v>
      </c>
      <c r="H24" s="6" t="s">
        <v>691</v>
      </c>
      <c r="I24" s="6" t="s">
        <v>692</v>
      </c>
      <c r="J24" s="6" t="s">
        <v>221</v>
      </c>
    </row>
    <row r="25" spans="1:10">
      <c r="A25" s="6">
        <v>24</v>
      </c>
      <c r="B25" s="6" t="s">
        <v>599</v>
      </c>
      <c r="C25" s="6" t="s">
        <v>35</v>
      </c>
      <c r="D25" s="6" t="s">
        <v>693</v>
      </c>
      <c r="E25" s="6" t="s">
        <v>694</v>
      </c>
      <c r="F25" s="6" t="s">
        <v>695</v>
      </c>
      <c r="G25" s="6" t="s">
        <v>696</v>
      </c>
      <c r="H25" s="6" t="s">
        <v>376</v>
      </c>
      <c r="I25" s="6" t="s">
        <v>376</v>
      </c>
      <c r="J25" s="6" t="s">
        <v>221</v>
      </c>
    </row>
    <row r="26" spans="1:10">
      <c r="A26" s="6">
        <v>25</v>
      </c>
      <c r="B26" s="6" t="s">
        <v>599</v>
      </c>
      <c r="C26" s="6" t="s">
        <v>35</v>
      </c>
      <c r="D26" s="6" t="s">
        <v>697</v>
      </c>
      <c r="E26" s="6" t="s">
        <v>698</v>
      </c>
      <c r="F26" s="6" t="s">
        <v>699</v>
      </c>
      <c r="G26" s="6" t="s">
        <v>700</v>
      </c>
      <c r="H26" s="6" t="s">
        <v>376</v>
      </c>
      <c r="I26" s="6" t="s">
        <v>376</v>
      </c>
      <c r="J26" s="6" t="s">
        <v>221</v>
      </c>
    </row>
    <row r="27" spans="1:10">
      <c r="A27" s="6">
        <v>26</v>
      </c>
      <c r="B27" s="6" t="s">
        <v>599</v>
      </c>
      <c r="C27" s="6" t="s">
        <v>35</v>
      </c>
      <c r="D27" s="6" t="s">
        <v>701</v>
      </c>
      <c r="E27" s="6" t="s">
        <v>702</v>
      </c>
      <c r="F27" s="6" t="s">
        <v>703</v>
      </c>
      <c r="G27" s="6" t="s">
        <v>704</v>
      </c>
      <c r="H27" s="6" t="s">
        <v>376</v>
      </c>
      <c r="I27" s="6" t="s">
        <v>376</v>
      </c>
      <c r="J27" s="6" t="s">
        <v>221</v>
      </c>
    </row>
    <row r="28" spans="1:10">
      <c r="A28" s="6">
        <v>27</v>
      </c>
      <c r="B28" s="6" t="s">
        <v>599</v>
      </c>
      <c r="C28" s="6" t="s">
        <v>35</v>
      </c>
      <c r="D28" s="6" t="s">
        <v>705</v>
      </c>
      <c r="E28" s="6" t="s">
        <v>706</v>
      </c>
      <c r="F28" s="6" t="s">
        <v>707</v>
      </c>
      <c r="G28" s="6" t="s">
        <v>675</v>
      </c>
      <c r="H28" s="6" t="s">
        <v>376</v>
      </c>
      <c r="I28" s="6" t="s">
        <v>376</v>
      </c>
      <c r="J28" s="6" t="s">
        <v>221</v>
      </c>
    </row>
    <row r="29" spans="1:10">
      <c r="A29" s="6">
        <v>28</v>
      </c>
      <c r="B29" s="6" t="s">
        <v>599</v>
      </c>
      <c r="C29" s="6" t="s">
        <v>35</v>
      </c>
      <c r="D29" s="6" t="s">
        <v>708</v>
      </c>
      <c r="E29" s="6" t="s">
        <v>709</v>
      </c>
      <c r="F29" s="6" t="s">
        <v>710</v>
      </c>
      <c r="G29" s="6" t="s">
        <v>670</v>
      </c>
      <c r="H29" s="6" t="s">
        <v>376</v>
      </c>
      <c r="I29" s="6" t="s">
        <v>692</v>
      </c>
      <c r="J29" s="6" t="s">
        <v>221</v>
      </c>
    </row>
    <row r="30" spans="1:10">
      <c r="A30" s="6">
        <v>29</v>
      </c>
      <c r="B30" s="6" t="s">
        <v>599</v>
      </c>
      <c r="C30" s="6" t="s">
        <v>35</v>
      </c>
      <c r="D30" s="6" t="s">
        <v>711</v>
      </c>
      <c r="E30" s="6" t="s">
        <v>712</v>
      </c>
      <c r="F30" s="6" t="s">
        <v>713</v>
      </c>
      <c r="G30" s="6" t="s">
        <v>675</v>
      </c>
      <c r="H30" s="6" t="s">
        <v>376</v>
      </c>
      <c r="I30" s="6" t="s">
        <v>376</v>
      </c>
      <c r="J30" s="6" t="s">
        <v>221</v>
      </c>
    </row>
    <row r="31" spans="1:10">
      <c r="A31" s="6">
        <v>30</v>
      </c>
      <c r="B31" s="6" t="s">
        <v>599</v>
      </c>
      <c r="C31" s="6" t="s">
        <v>35</v>
      </c>
      <c r="D31" s="6" t="s">
        <v>714</v>
      </c>
      <c r="E31" s="6" t="s">
        <v>715</v>
      </c>
      <c r="F31" s="6" t="s">
        <v>716</v>
      </c>
      <c r="G31" s="6" t="s">
        <v>643</v>
      </c>
      <c r="H31" s="6" t="s">
        <v>376</v>
      </c>
      <c r="I31" s="6" t="s">
        <v>376</v>
      </c>
      <c r="J31" s="6" t="s">
        <v>221</v>
      </c>
    </row>
    <row r="32" spans="1:10">
      <c r="A32" s="6">
        <v>31</v>
      </c>
      <c r="B32" s="6" t="s">
        <v>599</v>
      </c>
      <c r="C32" s="6" t="s">
        <v>35</v>
      </c>
      <c r="D32" s="6" t="s">
        <v>717</v>
      </c>
      <c r="E32" s="6" t="s">
        <v>718</v>
      </c>
      <c r="F32" s="6" t="s">
        <v>719</v>
      </c>
      <c r="G32" s="6" t="s">
        <v>675</v>
      </c>
      <c r="H32" s="6" t="s">
        <v>720</v>
      </c>
      <c r="I32" s="6" t="s">
        <v>376</v>
      </c>
      <c r="J32" s="6" t="s">
        <v>221</v>
      </c>
    </row>
    <row r="33" spans="1:10">
      <c r="A33" s="6">
        <v>32</v>
      </c>
      <c r="B33" s="6" t="s">
        <v>599</v>
      </c>
      <c r="C33" s="6" t="s">
        <v>35</v>
      </c>
      <c r="D33" s="6" t="s">
        <v>721</v>
      </c>
      <c r="E33" s="6" t="s">
        <v>722</v>
      </c>
      <c r="F33" s="6" t="s">
        <v>723</v>
      </c>
      <c r="G33" s="6" t="s">
        <v>675</v>
      </c>
      <c r="H33" s="6" t="s">
        <v>376</v>
      </c>
      <c r="I33" s="6" t="s">
        <v>376</v>
      </c>
      <c r="J33" s="6" t="s">
        <v>221</v>
      </c>
    </row>
    <row r="34" spans="1:10">
      <c r="A34" s="6">
        <v>33</v>
      </c>
      <c r="B34" s="6" t="s">
        <v>599</v>
      </c>
      <c r="C34" s="6" t="s">
        <v>35</v>
      </c>
      <c r="D34" s="6" t="s">
        <v>724</v>
      </c>
      <c r="E34" s="6" t="s">
        <v>725</v>
      </c>
      <c r="F34" s="6" t="s">
        <v>726</v>
      </c>
      <c r="G34" s="6" t="s">
        <v>611</v>
      </c>
      <c r="H34" s="6" t="s">
        <v>376</v>
      </c>
      <c r="I34" s="6" t="s">
        <v>376</v>
      </c>
      <c r="J34" s="6" t="s">
        <v>221</v>
      </c>
    </row>
    <row r="35" spans="1:10">
      <c r="A35" s="6">
        <v>34</v>
      </c>
      <c r="B35" s="6" t="s">
        <v>599</v>
      </c>
      <c r="C35" s="6" t="s">
        <v>35</v>
      </c>
      <c r="D35" s="6" t="s">
        <v>727</v>
      </c>
      <c r="E35" s="6" t="s">
        <v>728</v>
      </c>
      <c r="F35" s="6" t="s">
        <v>729</v>
      </c>
      <c r="G35" s="6" t="s">
        <v>675</v>
      </c>
      <c r="H35" s="6" t="s">
        <v>730</v>
      </c>
      <c r="I35" s="6" t="s">
        <v>376</v>
      </c>
      <c r="J35" s="6" t="s">
        <v>221</v>
      </c>
    </row>
    <row r="36" spans="1:10">
      <c r="A36" s="6">
        <v>35</v>
      </c>
      <c r="B36" s="6" t="s">
        <v>599</v>
      </c>
      <c r="C36" s="6" t="s">
        <v>35</v>
      </c>
      <c r="D36" s="6" t="s">
        <v>731</v>
      </c>
      <c r="E36" s="6" t="s">
        <v>732</v>
      </c>
      <c r="F36" s="6" t="s">
        <v>733</v>
      </c>
      <c r="G36" s="6" t="s">
        <v>670</v>
      </c>
      <c r="H36" s="6" t="s">
        <v>376</v>
      </c>
      <c r="I36" s="6" t="s">
        <v>376</v>
      </c>
      <c r="J36" s="6" t="s">
        <v>221</v>
      </c>
    </row>
    <row r="37" spans="1:10">
      <c r="A37" s="6">
        <v>36</v>
      </c>
      <c r="B37" s="6" t="s">
        <v>599</v>
      </c>
      <c r="C37" s="6" t="s">
        <v>35</v>
      </c>
      <c r="D37" s="6" t="s">
        <v>734</v>
      </c>
      <c r="E37" s="6" t="s">
        <v>735</v>
      </c>
      <c r="F37" s="6" t="s">
        <v>736</v>
      </c>
      <c r="G37" s="6" t="s">
        <v>737</v>
      </c>
      <c r="H37" s="6" t="s">
        <v>376</v>
      </c>
      <c r="I37" s="6" t="s">
        <v>376</v>
      </c>
      <c r="J37" s="6" t="s">
        <v>221</v>
      </c>
    </row>
    <row r="38" spans="1:10">
      <c r="A38" s="6">
        <v>37</v>
      </c>
      <c r="B38" s="6" t="s">
        <v>599</v>
      </c>
      <c r="C38" s="6" t="s">
        <v>35</v>
      </c>
      <c r="D38" s="6" t="s">
        <v>738</v>
      </c>
      <c r="E38" s="6" t="s">
        <v>739</v>
      </c>
      <c r="F38" s="6" t="s">
        <v>740</v>
      </c>
      <c r="G38" s="6" t="s">
        <v>670</v>
      </c>
      <c r="H38" s="6" t="s">
        <v>741</v>
      </c>
      <c r="I38" s="6" t="s">
        <v>376</v>
      </c>
      <c r="J38" s="6" t="s">
        <v>221</v>
      </c>
    </row>
    <row r="39" spans="1:10">
      <c r="A39" s="6">
        <v>38</v>
      </c>
      <c r="B39" s="6" t="s">
        <v>599</v>
      </c>
      <c r="C39" s="6" t="s">
        <v>35</v>
      </c>
      <c r="D39" s="6" t="s">
        <v>742</v>
      </c>
      <c r="E39" s="6" t="s">
        <v>743</v>
      </c>
      <c r="F39" s="6" t="s">
        <v>744</v>
      </c>
      <c r="G39" s="6" t="s">
        <v>745</v>
      </c>
      <c r="H39" s="6" t="s">
        <v>376</v>
      </c>
      <c r="I39" s="6" t="s">
        <v>376</v>
      </c>
      <c r="J39" s="6" t="s">
        <v>221</v>
      </c>
    </row>
    <row r="40" spans="1:10">
      <c r="A40" s="6">
        <v>39</v>
      </c>
      <c r="B40" s="6" t="s">
        <v>599</v>
      </c>
      <c r="C40" s="6" t="s">
        <v>35</v>
      </c>
      <c r="D40" s="6" t="s">
        <v>746</v>
      </c>
      <c r="E40" s="6" t="s">
        <v>747</v>
      </c>
      <c r="F40" s="6" t="s">
        <v>748</v>
      </c>
      <c r="G40" s="6" t="s">
        <v>675</v>
      </c>
      <c r="H40" s="6" t="s">
        <v>376</v>
      </c>
      <c r="I40" s="6" t="s">
        <v>376</v>
      </c>
      <c r="J40" s="6" t="s">
        <v>221</v>
      </c>
    </row>
    <row r="41" spans="1:10">
      <c r="A41" s="6">
        <v>40</v>
      </c>
      <c r="B41" s="6" t="s">
        <v>599</v>
      </c>
      <c r="C41" s="6" t="s">
        <v>35</v>
      </c>
      <c r="D41" s="6" t="s">
        <v>749</v>
      </c>
      <c r="E41" s="6" t="s">
        <v>750</v>
      </c>
      <c r="F41" s="6" t="s">
        <v>751</v>
      </c>
      <c r="G41" s="6" t="s">
        <v>675</v>
      </c>
      <c r="H41" s="6" t="s">
        <v>376</v>
      </c>
      <c r="I41" s="6" t="s">
        <v>376</v>
      </c>
      <c r="J41" s="6" t="s">
        <v>221</v>
      </c>
    </row>
    <row r="42" spans="1:10">
      <c r="A42" s="6">
        <v>41</v>
      </c>
      <c r="B42" s="6" t="s">
        <v>599</v>
      </c>
      <c r="C42" s="6" t="s">
        <v>35</v>
      </c>
      <c r="D42" s="6" t="s">
        <v>752</v>
      </c>
      <c r="E42" s="6" t="s">
        <v>753</v>
      </c>
      <c r="F42" s="6" t="s">
        <v>754</v>
      </c>
      <c r="G42" s="6" t="s">
        <v>682</v>
      </c>
      <c r="H42" s="6" t="s">
        <v>376</v>
      </c>
      <c r="I42" s="6" t="s">
        <v>376</v>
      </c>
      <c r="J42" s="6" t="s">
        <v>221</v>
      </c>
    </row>
    <row r="43" spans="1:10">
      <c r="A43" s="6">
        <v>42</v>
      </c>
      <c r="B43" s="6" t="s">
        <v>599</v>
      </c>
      <c r="C43" s="6" t="s">
        <v>35</v>
      </c>
      <c r="D43" s="6" t="s">
        <v>755</v>
      </c>
      <c r="E43" s="6" t="s">
        <v>756</v>
      </c>
      <c r="F43" s="6" t="s">
        <v>757</v>
      </c>
      <c r="G43" s="6" t="s">
        <v>675</v>
      </c>
      <c r="H43" s="6" t="s">
        <v>376</v>
      </c>
      <c r="I43" s="6" t="s">
        <v>376</v>
      </c>
      <c r="J43" s="6" t="s">
        <v>221</v>
      </c>
    </row>
    <row r="44" spans="1:10">
      <c r="A44" s="6">
        <v>43</v>
      </c>
      <c r="B44" s="6" t="s">
        <v>599</v>
      </c>
      <c r="C44" s="6" t="s">
        <v>35</v>
      </c>
      <c r="D44" s="6" t="s">
        <v>758</v>
      </c>
      <c r="E44" s="6" t="s">
        <v>759</v>
      </c>
      <c r="F44" s="6" t="s">
        <v>760</v>
      </c>
      <c r="G44" s="6" t="s">
        <v>670</v>
      </c>
      <c r="H44" s="6" t="s">
        <v>376</v>
      </c>
      <c r="I44" s="6" t="s">
        <v>376</v>
      </c>
      <c r="J44" s="6" t="s">
        <v>221</v>
      </c>
    </row>
    <row r="45" spans="1:10">
      <c r="A45" s="6">
        <v>44</v>
      </c>
      <c r="B45" s="6" t="s">
        <v>599</v>
      </c>
      <c r="C45" s="6" t="s">
        <v>35</v>
      </c>
      <c r="D45" s="6" t="s">
        <v>761</v>
      </c>
      <c r="E45" s="6" t="s">
        <v>762</v>
      </c>
      <c r="F45" s="6" t="s">
        <v>763</v>
      </c>
      <c r="G45" s="6" t="s">
        <v>643</v>
      </c>
      <c r="H45" s="6" t="s">
        <v>376</v>
      </c>
      <c r="I45" s="6" t="s">
        <v>376</v>
      </c>
      <c r="J45" s="6" t="s">
        <v>221</v>
      </c>
    </row>
    <row r="46" spans="1:10">
      <c r="A46" s="6">
        <v>45</v>
      </c>
      <c r="B46" s="6" t="s">
        <v>599</v>
      </c>
      <c r="C46" s="6" t="s">
        <v>35</v>
      </c>
      <c r="D46" s="6" t="s">
        <v>764</v>
      </c>
      <c r="E46" s="6" t="s">
        <v>765</v>
      </c>
      <c r="F46" s="6" t="s">
        <v>766</v>
      </c>
      <c r="G46" s="6" t="s">
        <v>767</v>
      </c>
      <c r="H46" s="6" t="s">
        <v>376</v>
      </c>
      <c r="I46" s="6" t="s">
        <v>376</v>
      </c>
      <c r="J46" s="6" t="s">
        <v>221</v>
      </c>
    </row>
    <row r="47" spans="1:10">
      <c r="A47" s="6">
        <v>46</v>
      </c>
      <c r="B47" s="6" t="s">
        <v>599</v>
      </c>
      <c r="C47" s="6" t="s">
        <v>35</v>
      </c>
      <c r="D47" s="6" t="s">
        <v>768</v>
      </c>
      <c r="E47" s="6" t="s">
        <v>769</v>
      </c>
      <c r="F47" s="6" t="s">
        <v>770</v>
      </c>
      <c r="G47" s="6" t="s">
        <v>682</v>
      </c>
      <c r="H47" s="6" t="s">
        <v>376</v>
      </c>
      <c r="I47" s="6" t="s">
        <v>376</v>
      </c>
      <c r="J47" s="6" t="s">
        <v>221</v>
      </c>
    </row>
    <row r="48" spans="1:10">
      <c r="A48" s="6">
        <v>47</v>
      </c>
      <c r="B48" s="6" t="s">
        <v>599</v>
      </c>
      <c r="C48" s="6" t="s">
        <v>35</v>
      </c>
      <c r="D48" s="6" t="s">
        <v>771</v>
      </c>
      <c r="E48" s="6" t="s">
        <v>772</v>
      </c>
      <c r="F48" s="6" t="s">
        <v>773</v>
      </c>
      <c r="G48" s="6" t="s">
        <v>670</v>
      </c>
      <c r="H48" s="6" t="s">
        <v>774</v>
      </c>
      <c r="I48" s="6" t="s">
        <v>376</v>
      </c>
      <c r="J48" s="6" t="s">
        <v>221</v>
      </c>
    </row>
    <row r="49" spans="1:10">
      <c r="A49" s="6">
        <v>48</v>
      </c>
      <c r="B49" s="6" t="s">
        <v>599</v>
      </c>
      <c r="C49" s="6" t="s">
        <v>35</v>
      </c>
      <c r="D49" s="6" t="s">
        <v>775</v>
      </c>
      <c r="E49" s="6" t="s">
        <v>776</v>
      </c>
      <c r="F49" s="6" t="s">
        <v>777</v>
      </c>
      <c r="G49" s="6" t="s">
        <v>670</v>
      </c>
      <c r="H49" s="6" t="s">
        <v>376</v>
      </c>
      <c r="I49" s="6" t="s">
        <v>778</v>
      </c>
      <c r="J49" s="6" t="s">
        <v>221</v>
      </c>
    </row>
    <row r="50" spans="1:10">
      <c r="A50" s="6">
        <v>49</v>
      </c>
      <c r="B50" s="6" t="s">
        <v>599</v>
      </c>
      <c r="C50" s="6" t="s">
        <v>35</v>
      </c>
      <c r="D50" s="6" t="s">
        <v>779</v>
      </c>
      <c r="E50" s="6" t="s">
        <v>780</v>
      </c>
      <c r="F50" s="6" t="s">
        <v>781</v>
      </c>
      <c r="G50" s="6" t="s">
        <v>670</v>
      </c>
      <c r="H50" s="6" t="s">
        <v>376</v>
      </c>
      <c r="I50" s="6" t="s">
        <v>376</v>
      </c>
      <c r="J50" s="6" t="s">
        <v>221</v>
      </c>
    </row>
    <row r="51" spans="1:10">
      <c r="A51" s="6">
        <v>50</v>
      </c>
      <c r="B51" s="6" t="s">
        <v>599</v>
      </c>
      <c r="C51" s="6" t="s">
        <v>35</v>
      </c>
      <c r="D51" s="6" t="s">
        <v>782</v>
      </c>
      <c r="E51" s="6" t="s">
        <v>783</v>
      </c>
      <c r="F51" s="6" t="s">
        <v>784</v>
      </c>
      <c r="G51" s="6" t="s">
        <v>737</v>
      </c>
      <c r="H51" s="6" t="s">
        <v>376</v>
      </c>
      <c r="I51" s="6" t="s">
        <v>376</v>
      </c>
      <c r="J51" s="6" t="s">
        <v>221</v>
      </c>
    </row>
    <row r="52" spans="1:10">
      <c r="A52" s="6">
        <v>51</v>
      </c>
      <c r="B52" s="6" t="s">
        <v>599</v>
      </c>
      <c r="C52" s="6" t="s">
        <v>35</v>
      </c>
      <c r="D52" s="6" t="s">
        <v>785</v>
      </c>
      <c r="E52" s="6" t="s">
        <v>786</v>
      </c>
      <c r="F52" s="6" t="s">
        <v>787</v>
      </c>
      <c r="G52" s="6" t="s">
        <v>745</v>
      </c>
      <c r="H52" s="6" t="s">
        <v>376</v>
      </c>
      <c r="I52" s="6" t="s">
        <v>376</v>
      </c>
      <c r="J52" s="6" t="s">
        <v>221</v>
      </c>
    </row>
    <row r="53" spans="1:10">
      <c r="A53" s="6">
        <v>52</v>
      </c>
      <c r="B53" s="6" t="s">
        <v>599</v>
      </c>
      <c r="C53" s="6" t="s">
        <v>35</v>
      </c>
      <c r="D53" s="6" t="s">
        <v>788</v>
      </c>
      <c r="E53" s="6" t="s">
        <v>789</v>
      </c>
      <c r="F53" s="6" t="s">
        <v>790</v>
      </c>
      <c r="G53" s="6" t="s">
        <v>675</v>
      </c>
      <c r="H53" s="6" t="s">
        <v>376</v>
      </c>
      <c r="I53" s="6" t="s">
        <v>376</v>
      </c>
      <c r="J53" s="6" t="s">
        <v>221</v>
      </c>
    </row>
    <row r="54" spans="1:10">
      <c r="A54" s="6">
        <v>53</v>
      </c>
      <c r="B54" s="6" t="s">
        <v>599</v>
      </c>
      <c r="C54" s="6" t="s">
        <v>35</v>
      </c>
      <c r="D54" s="6" t="s">
        <v>791</v>
      </c>
      <c r="E54" s="6" t="s">
        <v>792</v>
      </c>
      <c r="F54" s="6" t="s">
        <v>793</v>
      </c>
      <c r="G54" s="6" t="s">
        <v>767</v>
      </c>
      <c r="H54" s="6" t="s">
        <v>794</v>
      </c>
      <c r="I54" s="6" t="s">
        <v>376</v>
      </c>
      <c r="J54" s="6" t="s">
        <v>221</v>
      </c>
    </row>
    <row r="55" spans="1:10">
      <c r="A55" s="6">
        <v>54</v>
      </c>
      <c r="B55" s="6" t="s">
        <v>599</v>
      </c>
      <c r="C55" s="6" t="s">
        <v>35</v>
      </c>
      <c r="D55" s="6" t="s">
        <v>795</v>
      </c>
      <c r="E55" s="6" t="s">
        <v>796</v>
      </c>
      <c r="F55" s="6" t="s">
        <v>797</v>
      </c>
      <c r="G55" s="6" t="s">
        <v>675</v>
      </c>
      <c r="H55" s="6" t="s">
        <v>376</v>
      </c>
      <c r="I55" s="6" t="s">
        <v>376</v>
      </c>
      <c r="J55" s="6" t="s">
        <v>221</v>
      </c>
    </row>
    <row r="56" spans="1:10">
      <c r="A56" s="6">
        <v>55</v>
      </c>
      <c r="B56" s="6" t="s">
        <v>599</v>
      </c>
      <c r="C56" s="6" t="s">
        <v>35</v>
      </c>
      <c r="D56" s="6" t="s">
        <v>798</v>
      </c>
      <c r="E56" s="6" t="s">
        <v>799</v>
      </c>
      <c r="F56" s="6" t="s">
        <v>800</v>
      </c>
      <c r="G56" s="6" t="s">
        <v>801</v>
      </c>
      <c r="H56" s="6" t="s">
        <v>802</v>
      </c>
      <c r="I56" s="6" t="s">
        <v>376</v>
      </c>
      <c r="J56" s="6" t="s">
        <v>221</v>
      </c>
    </row>
    <row r="57" spans="1:10">
      <c r="A57" s="6">
        <v>56</v>
      </c>
      <c r="B57" s="6" t="s">
        <v>599</v>
      </c>
      <c r="C57" s="6" t="s">
        <v>35</v>
      </c>
      <c r="D57" s="6" t="s">
        <v>803</v>
      </c>
      <c r="E57" s="6" t="s">
        <v>804</v>
      </c>
      <c r="F57" s="6" t="s">
        <v>805</v>
      </c>
      <c r="G57" s="6" t="s">
        <v>611</v>
      </c>
      <c r="H57" s="6" t="s">
        <v>376</v>
      </c>
      <c r="I57" s="6" t="s">
        <v>376</v>
      </c>
      <c r="J57" s="6" t="s">
        <v>221</v>
      </c>
    </row>
    <row r="58" spans="1:10">
      <c r="A58" s="6">
        <v>57</v>
      </c>
      <c r="B58" s="6" t="s">
        <v>599</v>
      </c>
      <c r="C58" s="6" t="s">
        <v>35</v>
      </c>
      <c r="D58" s="6" t="s">
        <v>806</v>
      </c>
      <c r="E58" s="6" t="s">
        <v>807</v>
      </c>
      <c r="F58" s="6" t="s">
        <v>808</v>
      </c>
      <c r="G58" s="6" t="s">
        <v>809</v>
      </c>
      <c r="H58" s="6" t="s">
        <v>810</v>
      </c>
      <c r="I58" s="6" t="s">
        <v>811</v>
      </c>
      <c r="J58" s="6" t="s">
        <v>221</v>
      </c>
    </row>
    <row r="59" spans="1:10">
      <c r="A59" s="6">
        <v>58</v>
      </c>
      <c r="B59" s="6" t="s">
        <v>599</v>
      </c>
      <c r="C59" s="6" t="s">
        <v>35</v>
      </c>
      <c r="D59" s="6" t="s">
        <v>812</v>
      </c>
      <c r="E59" s="6" t="s">
        <v>813</v>
      </c>
      <c r="F59" s="6" t="s">
        <v>808</v>
      </c>
      <c r="G59" s="6" t="s">
        <v>814</v>
      </c>
      <c r="H59" s="6" t="s">
        <v>811</v>
      </c>
      <c r="I59" s="6" t="s">
        <v>376</v>
      </c>
      <c r="J59" s="6" t="s">
        <v>221</v>
      </c>
    </row>
    <row r="60" spans="1:10">
      <c r="A60" s="6">
        <v>59</v>
      </c>
      <c r="B60" s="6" t="s">
        <v>599</v>
      </c>
      <c r="C60" s="6" t="s">
        <v>35</v>
      </c>
      <c r="D60" s="6" t="s">
        <v>815</v>
      </c>
      <c r="E60" s="6" t="s">
        <v>816</v>
      </c>
      <c r="F60" s="6" t="s">
        <v>817</v>
      </c>
      <c r="G60" s="6" t="s">
        <v>767</v>
      </c>
      <c r="H60" s="6" t="s">
        <v>818</v>
      </c>
      <c r="I60" s="6" t="s">
        <v>819</v>
      </c>
      <c r="J60" s="6" t="s">
        <v>221</v>
      </c>
    </row>
    <row r="61" spans="1:10">
      <c r="A61" s="6">
        <v>60</v>
      </c>
      <c r="B61" s="6" t="s">
        <v>599</v>
      </c>
      <c r="C61" s="6" t="s">
        <v>35</v>
      </c>
      <c r="D61" s="6" t="s">
        <v>820</v>
      </c>
      <c r="E61" s="6" t="s">
        <v>821</v>
      </c>
      <c r="F61" s="6" t="s">
        <v>822</v>
      </c>
      <c r="G61" s="6" t="s">
        <v>823</v>
      </c>
      <c r="H61" s="6" t="s">
        <v>376</v>
      </c>
      <c r="I61" s="6" t="s">
        <v>376</v>
      </c>
      <c r="J61" s="6" t="s">
        <v>221</v>
      </c>
    </row>
    <row r="62" spans="1:10">
      <c r="A62" s="6">
        <v>61</v>
      </c>
      <c r="B62" s="6" t="s">
        <v>599</v>
      </c>
      <c r="C62" s="6" t="s">
        <v>35</v>
      </c>
      <c r="D62" s="6" t="s">
        <v>824</v>
      </c>
      <c r="E62" s="6" t="s">
        <v>825</v>
      </c>
      <c r="F62" s="6" t="s">
        <v>826</v>
      </c>
      <c r="G62" s="6" t="s">
        <v>675</v>
      </c>
      <c r="H62" s="6" t="s">
        <v>376</v>
      </c>
      <c r="I62" s="6" t="s">
        <v>376</v>
      </c>
      <c r="J62" s="6" t="s">
        <v>221</v>
      </c>
    </row>
    <row r="63" spans="1:10">
      <c r="A63" s="6">
        <v>62</v>
      </c>
      <c r="B63" s="6" t="s">
        <v>599</v>
      </c>
      <c r="C63" s="6" t="s">
        <v>35</v>
      </c>
      <c r="D63" s="6" t="s">
        <v>827</v>
      </c>
      <c r="E63" s="6" t="s">
        <v>828</v>
      </c>
      <c r="F63" s="6" t="s">
        <v>829</v>
      </c>
      <c r="G63" s="6" t="s">
        <v>704</v>
      </c>
      <c r="H63" s="6" t="s">
        <v>376</v>
      </c>
      <c r="I63" s="6" t="s">
        <v>376</v>
      </c>
      <c r="J63" s="6" t="s">
        <v>221</v>
      </c>
    </row>
    <row r="64" spans="1:10">
      <c r="A64" s="6">
        <v>63</v>
      </c>
      <c r="B64" s="6" t="s">
        <v>599</v>
      </c>
      <c r="C64" s="6" t="s">
        <v>35</v>
      </c>
      <c r="D64" s="6" t="s">
        <v>830</v>
      </c>
      <c r="E64" s="6" t="s">
        <v>831</v>
      </c>
      <c r="F64" s="6" t="s">
        <v>832</v>
      </c>
      <c r="G64" s="6" t="s">
        <v>675</v>
      </c>
      <c r="H64" s="6" t="s">
        <v>833</v>
      </c>
      <c r="I64" s="6" t="s">
        <v>376</v>
      </c>
      <c r="J64" s="6" t="s">
        <v>221</v>
      </c>
    </row>
    <row r="65" spans="1:10">
      <c r="A65" s="6">
        <v>64</v>
      </c>
      <c r="B65" s="6" t="s">
        <v>599</v>
      </c>
      <c r="C65" s="6" t="s">
        <v>35</v>
      </c>
      <c r="D65" s="6" t="s">
        <v>834</v>
      </c>
      <c r="E65" s="6" t="s">
        <v>835</v>
      </c>
      <c r="F65" s="6" t="s">
        <v>836</v>
      </c>
      <c r="G65" s="6" t="s">
        <v>670</v>
      </c>
      <c r="H65" s="6" t="s">
        <v>376</v>
      </c>
      <c r="I65" s="6" t="s">
        <v>376</v>
      </c>
      <c r="J65" s="6" t="s">
        <v>221</v>
      </c>
    </row>
    <row r="66" spans="1:10">
      <c r="A66" s="6">
        <v>65</v>
      </c>
      <c r="B66" s="6" t="s">
        <v>599</v>
      </c>
      <c r="C66" s="6" t="s">
        <v>35</v>
      </c>
      <c r="D66" s="6" t="s">
        <v>837</v>
      </c>
      <c r="E66" s="6" t="s">
        <v>838</v>
      </c>
      <c r="F66" s="6" t="s">
        <v>839</v>
      </c>
      <c r="G66" s="6" t="s">
        <v>670</v>
      </c>
      <c r="H66" s="6" t="s">
        <v>376</v>
      </c>
      <c r="I66" s="6" t="s">
        <v>376</v>
      </c>
      <c r="J66" s="6" t="s">
        <v>221</v>
      </c>
    </row>
    <row r="67" spans="1:10">
      <c r="A67" s="6">
        <v>66</v>
      </c>
      <c r="B67" s="6" t="s">
        <v>599</v>
      </c>
      <c r="C67" s="6" t="s">
        <v>35</v>
      </c>
      <c r="D67" s="6" t="s">
        <v>840</v>
      </c>
      <c r="E67" s="6" t="s">
        <v>841</v>
      </c>
      <c r="F67" s="6" t="s">
        <v>842</v>
      </c>
      <c r="G67" s="6" t="s">
        <v>843</v>
      </c>
      <c r="H67" s="6" t="s">
        <v>376</v>
      </c>
      <c r="I67" s="6" t="s">
        <v>376</v>
      </c>
      <c r="J67" s="6" t="s">
        <v>221</v>
      </c>
    </row>
    <row r="68" spans="1:10">
      <c r="A68" s="6">
        <v>67</v>
      </c>
      <c r="B68" s="6" t="s">
        <v>599</v>
      </c>
      <c r="C68" s="6" t="s">
        <v>35</v>
      </c>
      <c r="D68" s="6" t="s">
        <v>844</v>
      </c>
      <c r="E68" s="6" t="s">
        <v>845</v>
      </c>
      <c r="F68" s="6" t="s">
        <v>846</v>
      </c>
      <c r="G68" s="6" t="s">
        <v>675</v>
      </c>
      <c r="H68" s="6" t="s">
        <v>376</v>
      </c>
      <c r="I68" s="6" t="s">
        <v>376</v>
      </c>
      <c r="J68" s="6" t="s">
        <v>221</v>
      </c>
    </row>
    <row r="69" spans="1:10">
      <c r="A69" s="6">
        <v>68</v>
      </c>
      <c r="B69" s="6" t="s">
        <v>599</v>
      </c>
      <c r="C69" s="6" t="s">
        <v>35</v>
      </c>
      <c r="D69" s="6" t="s">
        <v>847</v>
      </c>
      <c r="E69" s="6" t="s">
        <v>848</v>
      </c>
      <c r="F69" s="6" t="s">
        <v>849</v>
      </c>
      <c r="G69" s="6" t="s">
        <v>670</v>
      </c>
      <c r="H69" s="6" t="s">
        <v>376</v>
      </c>
      <c r="I69" s="6" t="s">
        <v>376</v>
      </c>
      <c r="J69" s="6" t="s">
        <v>221</v>
      </c>
    </row>
    <row r="70" spans="1:10">
      <c r="A70" s="6">
        <v>69</v>
      </c>
      <c r="B70" s="6" t="s">
        <v>599</v>
      </c>
      <c r="C70" s="6" t="s">
        <v>35</v>
      </c>
      <c r="D70" s="6" t="s">
        <v>850</v>
      </c>
      <c r="E70" s="6" t="s">
        <v>851</v>
      </c>
      <c r="F70" s="6" t="s">
        <v>852</v>
      </c>
      <c r="G70" s="6" t="s">
        <v>611</v>
      </c>
      <c r="H70" s="6" t="s">
        <v>376</v>
      </c>
      <c r="I70" s="6" t="s">
        <v>376</v>
      </c>
      <c r="J70" s="6" t="s">
        <v>221</v>
      </c>
    </row>
    <row r="71" spans="1:10">
      <c r="A71" s="6">
        <v>70</v>
      </c>
      <c r="B71" s="6" t="s">
        <v>599</v>
      </c>
      <c r="C71" s="6" t="s">
        <v>35</v>
      </c>
      <c r="D71" s="6" t="s">
        <v>853</v>
      </c>
      <c r="E71" s="6" t="s">
        <v>854</v>
      </c>
      <c r="F71" s="6" t="s">
        <v>855</v>
      </c>
      <c r="G71" s="6" t="s">
        <v>856</v>
      </c>
      <c r="H71" s="6" t="s">
        <v>857</v>
      </c>
      <c r="I71" s="6" t="s">
        <v>376</v>
      </c>
      <c r="J71" s="6" t="s">
        <v>221</v>
      </c>
    </row>
    <row r="72" spans="1:10">
      <c r="A72" s="6">
        <v>71</v>
      </c>
      <c r="B72" s="6" t="s">
        <v>599</v>
      </c>
      <c r="C72" s="6" t="s">
        <v>35</v>
      </c>
      <c r="D72" s="6" t="s">
        <v>858</v>
      </c>
      <c r="E72" s="6" t="s">
        <v>859</v>
      </c>
      <c r="F72" s="6" t="s">
        <v>860</v>
      </c>
      <c r="G72" s="6" t="s">
        <v>670</v>
      </c>
      <c r="H72" s="6" t="s">
        <v>861</v>
      </c>
      <c r="I72" s="6" t="s">
        <v>376</v>
      </c>
      <c r="J72" s="6" t="s">
        <v>221</v>
      </c>
    </row>
    <row r="73" spans="1:10">
      <c r="A73" s="6">
        <v>72</v>
      </c>
      <c r="B73" s="6" t="s">
        <v>599</v>
      </c>
      <c r="C73" s="6" t="s">
        <v>35</v>
      </c>
      <c r="D73" s="6" t="s">
        <v>862</v>
      </c>
      <c r="E73" s="6" t="s">
        <v>863</v>
      </c>
      <c r="F73" s="6" t="s">
        <v>864</v>
      </c>
      <c r="G73" s="6" t="s">
        <v>611</v>
      </c>
      <c r="H73" s="6" t="s">
        <v>376</v>
      </c>
      <c r="I73" s="6" t="s">
        <v>376</v>
      </c>
      <c r="J73" s="6" t="s">
        <v>221</v>
      </c>
    </row>
    <row r="74" spans="1:10">
      <c r="A74" s="6">
        <v>73</v>
      </c>
      <c r="B74" s="6" t="s">
        <v>599</v>
      </c>
      <c r="C74" s="6" t="s">
        <v>35</v>
      </c>
      <c r="D74" s="6" t="s">
        <v>865</v>
      </c>
      <c r="E74" s="6" t="s">
        <v>866</v>
      </c>
      <c r="F74" s="6" t="s">
        <v>867</v>
      </c>
      <c r="G74" s="6" t="s">
        <v>670</v>
      </c>
      <c r="H74" s="6" t="s">
        <v>376</v>
      </c>
      <c r="I74" s="6" t="s">
        <v>376</v>
      </c>
      <c r="J74" s="6" t="s">
        <v>221</v>
      </c>
    </row>
    <row r="75" spans="1:10">
      <c r="A75" s="6">
        <v>74</v>
      </c>
      <c r="B75" s="6" t="s">
        <v>599</v>
      </c>
      <c r="C75" s="6" t="s">
        <v>35</v>
      </c>
      <c r="D75" s="6" t="s">
        <v>868</v>
      </c>
      <c r="E75" s="6" t="s">
        <v>869</v>
      </c>
      <c r="F75" s="6" t="s">
        <v>870</v>
      </c>
      <c r="G75" s="6" t="s">
        <v>696</v>
      </c>
      <c r="H75" s="6" t="s">
        <v>376</v>
      </c>
      <c r="I75" s="6" t="s">
        <v>376</v>
      </c>
      <c r="J75" s="6" t="s">
        <v>221</v>
      </c>
    </row>
    <row r="76" spans="1:10">
      <c r="A76" s="6">
        <v>75</v>
      </c>
      <c r="B76" s="6" t="s">
        <v>599</v>
      </c>
      <c r="C76" s="6" t="s">
        <v>35</v>
      </c>
      <c r="D76" s="6" t="s">
        <v>871</v>
      </c>
      <c r="E76" s="6" t="s">
        <v>872</v>
      </c>
      <c r="F76" s="6" t="s">
        <v>873</v>
      </c>
      <c r="G76" s="6" t="s">
        <v>767</v>
      </c>
      <c r="H76" s="6" t="s">
        <v>376</v>
      </c>
      <c r="I76" s="6" t="s">
        <v>376</v>
      </c>
      <c r="J76" s="6" t="s">
        <v>221</v>
      </c>
    </row>
    <row r="77" spans="1:10">
      <c r="A77" s="6">
        <v>76</v>
      </c>
      <c r="B77" s="6" t="s">
        <v>599</v>
      </c>
      <c r="C77" s="6" t="s">
        <v>35</v>
      </c>
      <c r="D77" s="6" t="s">
        <v>874</v>
      </c>
      <c r="E77" s="6" t="s">
        <v>875</v>
      </c>
      <c r="F77" s="6" t="s">
        <v>876</v>
      </c>
      <c r="G77" s="6" t="s">
        <v>670</v>
      </c>
      <c r="H77" s="6" t="s">
        <v>877</v>
      </c>
      <c r="I77" s="6" t="s">
        <v>376</v>
      </c>
      <c r="J77" s="6" t="s">
        <v>221</v>
      </c>
    </row>
    <row r="78" spans="1:10">
      <c r="A78" s="6">
        <v>77</v>
      </c>
      <c r="B78" s="6" t="s">
        <v>599</v>
      </c>
      <c r="C78" s="6" t="s">
        <v>35</v>
      </c>
      <c r="D78" s="6" t="s">
        <v>878</v>
      </c>
      <c r="E78" s="6" t="s">
        <v>879</v>
      </c>
      <c r="F78" s="6" t="s">
        <v>880</v>
      </c>
      <c r="G78" s="6" t="s">
        <v>704</v>
      </c>
      <c r="H78" s="6" t="s">
        <v>881</v>
      </c>
      <c r="I78" s="6" t="s">
        <v>376</v>
      </c>
      <c r="J78" s="6" t="s">
        <v>221</v>
      </c>
    </row>
    <row r="79" spans="1:10">
      <c r="A79" s="6">
        <v>78</v>
      </c>
      <c r="B79" s="6" t="s">
        <v>599</v>
      </c>
      <c r="C79" s="6" t="s">
        <v>35</v>
      </c>
      <c r="D79" s="6" t="s">
        <v>882</v>
      </c>
      <c r="E79" s="6" t="s">
        <v>883</v>
      </c>
      <c r="F79" s="6" t="s">
        <v>884</v>
      </c>
      <c r="G79" s="6" t="s">
        <v>737</v>
      </c>
      <c r="H79" s="6" t="s">
        <v>376</v>
      </c>
      <c r="I79" s="6" t="s">
        <v>819</v>
      </c>
      <c r="J79" s="6" t="s">
        <v>221</v>
      </c>
    </row>
    <row r="80" spans="1:10">
      <c r="A80" s="6">
        <v>79</v>
      </c>
      <c r="B80" s="6" t="s">
        <v>599</v>
      </c>
      <c r="C80" s="6" t="s">
        <v>35</v>
      </c>
      <c r="D80" s="6" t="s">
        <v>885</v>
      </c>
      <c r="E80" s="6" t="s">
        <v>886</v>
      </c>
      <c r="F80" s="6" t="s">
        <v>887</v>
      </c>
      <c r="G80" s="6" t="s">
        <v>856</v>
      </c>
      <c r="H80" s="6" t="s">
        <v>376</v>
      </c>
      <c r="I80" s="6" t="s">
        <v>376</v>
      </c>
      <c r="J80" s="6" t="s">
        <v>221</v>
      </c>
    </row>
    <row r="81" spans="1:10">
      <c r="A81" s="6">
        <v>80</v>
      </c>
      <c r="B81" s="6" t="s">
        <v>599</v>
      </c>
      <c r="C81" s="6" t="s">
        <v>35</v>
      </c>
      <c r="D81" s="6" t="s">
        <v>888</v>
      </c>
      <c r="E81" s="6" t="s">
        <v>889</v>
      </c>
      <c r="F81" s="6" t="s">
        <v>890</v>
      </c>
      <c r="G81" s="6" t="s">
        <v>696</v>
      </c>
      <c r="H81" s="6" t="s">
        <v>376</v>
      </c>
      <c r="I81" s="6" t="s">
        <v>376</v>
      </c>
      <c r="J81" s="6" t="s">
        <v>221</v>
      </c>
    </row>
    <row r="82" spans="1:10">
      <c r="A82" s="6">
        <v>81</v>
      </c>
      <c r="B82" s="6" t="s">
        <v>599</v>
      </c>
      <c r="C82" s="6" t="s">
        <v>35</v>
      </c>
      <c r="D82" s="6" t="s">
        <v>891</v>
      </c>
      <c r="E82" s="6" t="s">
        <v>892</v>
      </c>
      <c r="F82" s="6" t="s">
        <v>893</v>
      </c>
      <c r="G82" s="6" t="s">
        <v>894</v>
      </c>
      <c r="H82" s="6" t="s">
        <v>376</v>
      </c>
      <c r="I82" s="6" t="s">
        <v>376</v>
      </c>
      <c r="J82" s="6" t="s">
        <v>221</v>
      </c>
    </row>
    <row r="83" spans="1:10">
      <c r="A83" s="6">
        <v>82</v>
      </c>
      <c r="B83" s="6" t="s">
        <v>599</v>
      </c>
      <c r="C83" s="6" t="s">
        <v>35</v>
      </c>
      <c r="D83" s="6" t="s">
        <v>895</v>
      </c>
      <c r="E83" s="6" t="s">
        <v>896</v>
      </c>
      <c r="F83" s="6" t="s">
        <v>897</v>
      </c>
      <c r="G83" s="6" t="s">
        <v>675</v>
      </c>
      <c r="H83" s="6" t="s">
        <v>376</v>
      </c>
      <c r="I83" s="6" t="s">
        <v>376</v>
      </c>
      <c r="J83" s="6" t="s">
        <v>221</v>
      </c>
    </row>
    <row r="84" spans="1:10">
      <c r="A84" s="6">
        <v>83</v>
      </c>
      <c r="B84" s="6" t="s">
        <v>599</v>
      </c>
      <c r="C84" s="6" t="s">
        <v>35</v>
      </c>
      <c r="D84" s="6" t="s">
        <v>898</v>
      </c>
      <c r="E84" s="6" t="s">
        <v>899</v>
      </c>
      <c r="F84" s="6" t="s">
        <v>900</v>
      </c>
      <c r="G84" s="6" t="s">
        <v>670</v>
      </c>
      <c r="H84" s="6" t="s">
        <v>901</v>
      </c>
      <c r="I84" s="6" t="s">
        <v>376</v>
      </c>
      <c r="J84" s="6" t="s">
        <v>221</v>
      </c>
    </row>
    <row r="85" spans="1:10">
      <c r="A85" s="6">
        <v>84</v>
      </c>
      <c r="B85" s="6" t="s">
        <v>599</v>
      </c>
      <c r="C85" s="6" t="s">
        <v>35</v>
      </c>
      <c r="D85" s="6" t="s">
        <v>902</v>
      </c>
      <c r="E85" s="6" t="s">
        <v>903</v>
      </c>
      <c r="F85" s="6" t="s">
        <v>904</v>
      </c>
      <c r="G85" s="6" t="s">
        <v>675</v>
      </c>
      <c r="H85" s="6" t="s">
        <v>376</v>
      </c>
      <c r="I85" s="6" t="s">
        <v>376</v>
      </c>
      <c r="J85" s="6" t="s">
        <v>221</v>
      </c>
    </row>
    <row r="86" spans="1:10">
      <c r="A86" s="6">
        <v>85</v>
      </c>
      <c r="B86" s="6" t="s">
        <v>599</v>
      </c>
      <c r="C86" s="6" t="s">
        <v>35</v>
      </c>
      <c r="D86" s="6" t="s">
        <v>905</v>
      </c>
      <c r="E86" s="6" t="s">
        <v>906</v>
      </c>
      <c r="F86" s="6" t="s">
        <v>907</v>
      </c>
      <c r="G86" s="6" t="s">
        <v>624</v>
      </c>
      <c r="H86" s="6" t="s">
        <v>376</v>
      </c>
      <c r="I86" s="6" t="s">
        <v>376</v>
      </c>
      <c r="J86" s="6" t="s">
        <v>221</v>
      </c>
    </row>
    <row r="87" spans="1:10">
      <c r="A87" s="6">
        <v>86</v>
      </c>
      <c r="B87" s="6" t="s">
        <v>599</v>
      </c>
      <c r="C87" s="6" t="s">
        <v>35</v>
      </c>
      <c r="D87" s="6" t="s">
        <v>908</v>
      </c>
      <c r="E87" s="6" t="s">
        <v>909</v>
      </c>
      <c r="F87" s="6" t="s">
        <v>910</v>
      </c>
      <c r="G87" s="6" t="s">
        <v>611</v>
      </c>
      <c r="H87" s="6" t="s">
        <v>376</v>
      </c>
      <c r="I87" s="6" t="s">
        <v>376</v>
      </c>
      <c r="J87" s="6" t="s">
        <v>221</v>
      </c>
    </row>
    <row r="88" spans="1:10">
      <c r="A88" s="6">
        <v>87</v>
      </c>
      <c r="B88" s="6" t="s">
        <v>599</v>
      </c>
      <c r="C88" s="6" t="s">
        <v>35</v>
      </c>
      <c r="D88" s="6" t="s">
        <v>911</v>
      </c>
      <c r="E88" s="6" t="s">
        <v>912</v>
      </c>
      <c r="F88" s="6" t="s">
        <v>913</v>
      </c>
      <c r="G88" s="6" t="s">
        <v>675</v>
      </c>
      <c r="H88" s="6" t="s">
        <v>914</v>
      </c>
      <c r="I88" s="6" t="s">
        <v>376</v>
      </c>
      <c r="J88" s="6" t="s">
        <v>221</v>
      </c>
    </row>
    <row r="89" spans="1:10">
      <c r="A89" s="6">
        <v>88</v>
      </c>
      <c r="B89" s="6" t="s">
        <v>599</v>
      </c>
      <c r="C89" s="6" t="s">
        <v>35</v>
      </c>
      <c r="D89" s="6" t="s">
        <v>915</v>
      </c>
      <c r="E89" s="6" t="s">
        <v>916</v>
      </c>
      <c r="F89" s="6" t="s">
        <v>917</v>
      </c>
      <c r="G89" s="6" t="s">
        <v>918</v>
      </c>
      <c r="H89" s="6" t="s">
        <v>919</v>
      </c>
      <c r="I89" s="6" t="s">
        <v>376</v>
      </c>
      <c r="J89" s="6" t="s">
        <v>221</v>
      </c>
    </row>
    <row r="90" spans="1:10">
      <c r="A90" s="6">
        <v>89</v>
      </c>
      <c r="B90" s="6" t="s">
        <v>599</v>
      </c>
      <c r="C90" s="6" t="s">
        <v>35</v>
      </c>
      <c r="D90" s="6" t="s">
        <v>920</v>
      </c>
      <c r="E90" s="6" t="s">
        <v>921</v>
      </c>
      <c r="F90" s="6" t="s">
        <v>808</v>
      </c>
      <c r="G90" s="6" t="s">
        <v>922</v>
      </c>
      <c r="H90" s="6" t="s">
        <v>376</v>
      </c>
      <c r="I90" s="6" t="s">
        <v>376</v>
      </c>
      <c r="J90" s="6" t="s">
        <v>221</v>
      </c>
    </row>
    <row r="91" spans="1:10">
      <c r="A91" s="6">
        <v>90</v>
      </c>
      <c r="B91" s="6" t="s">
        <v>599</v>
      </c>
      <c r="C91" s="6" t="s">
        <v>35</v>
      </c>
      <c r="D91" s="6" t="s">
        <v>923</v>
      </c>
      <c r="E91" s="6" t="s">
        <v>924</v>
      </c>
      <c r="F91" s="6" t="s">
        <v>925</v>
      </c>
      <c r="G91" s="6" t="s">
        <v>675</v>
      </c>
      <c r="H91" s="6" t="s">
        <v>376</v>
      </c>
      <c r="I91" s="6" t="s">
        <v>376</v>
      </c>
      <c r="J91" s="6" t="s">
        <v>221</v>
      </c>
    </row>
    <row r="92" spans="1:10">
      <c r="A92" s="6">
        <v>91</v>
      </c>
      <c r="B92" s="6" t="s">
        <v>599</v>
      </c>
      <c r="C92" s="6" t="s">
        <v>35</v>
      </c>
      <c r="D92" s="6" t="s">
        <v>926</v>
      </c>
      <c r="E92" s="6" t="s">
        <v>927</v>
      </c>
      <c r="F92" s="6" t="s">
        <v>928</v>
      </c>
      <c r="G92" s="6" t="s">
        <v>611</v>
      </c>
      <c r="H92" s="6" t="s">
        <v>376</v>
      </c>
      <c r="I92" s="6" t="s">
        <v>376</v>
      </c>
      <c r="J92" s="6" t="s">
        <v>221</v>
      </c>
    </row>
    <row r="93" spans="1:10">
      <c r="A93" s="6">
        <v>92</v>
      </c>
      <c r="B93" s="6" t="s">
        <v>599</v>
      </c>
      <c r="C93" s="6" t="s">
        <v>35</v>
      </c>
      <c r="D93" s="6" t="s">
        <v>929</v>
      </c>
      <c r="E93" s="6" t="s">
        <v>930</v>
      </c>
      <c r="F93" s="6" t="s">
        <v>931</v>
      </c>
      <c r="G93" s="6" t="s">
        <v>611</v>
      </c>
      <c r="H93" s="6" t="s">
        <v>376</v>
      </c>
      <c r="I93" s="6" t="s">
        <v>376</v>
      </c>
      <c r="J93" s="6" t="s">
        <v>221</v>
      </c>
    </row>
    <row r="94" spans="1:10">
      <c r="A94" s="6">
        <v>93</v>
      </c>
      <c r="B94" s="6" t="s">
        <v>599</v>
      </c>
      <c r="C94" s="6" t="s">
        <v>35</v>
      </c>
      <c r="D94" s="6" t="s">
        <v>932</v>
      </c>
      <c r="E94" s="6" t="s">
        <v>933</v>
      </c>
      <c r="F94" s="6" t="s">
        <v>934</v>
      </c>
      <c r="G94" s="6" t="s">
        <v>935</v>
      </c>
      <c r="H94" s="6" t="s">
        <v>376</v>
      </c>
      <c r="I94" s="6" t="s">
        <v>936</v>
      </c>
      <c r="J94" s="6" t="s">
        <v>221</v>
      </c>
    </row>
    <row r="95" spans="1:10">
      <c r="A95" s="6">
        <v>94</v>
      </c>
      <c r="B95" s="6" t="s">
        <v>599</v>
      </c>
      <c r="C95" s="6" t="s">
        <v>35</v>
      </c>
      <c r="D95" s="6" t="s">
        <v>937</v>
      </c>
      <c r="E95" s="6" t="s">
        <v>938</v>
      </c>
      <c r="F95" s="6" t="s">
        <v>917</v>
      </c>
      <c r="G95" s="6" t="s">
        <v>939</v>
      </c>
      <c r="H95" s="6" t="s">
        <v>940</v>
      </c>
      <c r="I95" s="6" t="s">
        <v>376</v>
      </c>
      <c r="J95" s="6" t="s">
        <v>221</v>
      </c>
    </row>
    <row r="96" spans="1:10">
      <c r="A96" s="6">
        <v>95</v>
      </c>
      <c r="B96" s="6" t="s">
        <v>599</v>
      </c>
      <c r="C96" s="6" t="s">
        <v>35</v>
      </c>
      <c r="D96" s="6" t="s">
        <v>941</v>
      </c>
      <c r="E96" s="6" t="s">
        <v>942</v>
      </c>
      <c r="F96" s="6" t="s">
        <v>943</v>
      </c>
      <c r="G96" s="6" t="s">
        <v>675</v>
      </c>
      <c r="H96" s="6" t="s">
        <v>944</v>
      </c>
      <c r="I96" s="6" t="s">
        <v>376</v>
      </c>
      <c r="J96" s="6" t="s">
        <v>221</v>
      </c>
    </row>
    <row r="97" spans="1:10">
      <c r="A97" s="6">
        <v>96</v>
      </c>
      <c r="B97" s="6" t="s">
        <v>599</v>
      </c>
      <c r="C97" s="6" t="s">
        <v>35</v>
      </c>
      <c r="D97" s="6" t="s">
        <v>945</v>
      </c>
      <c r="E97" s="6" t="s">
        <v>946</v>
      </c>
      <c r="F97" s="6" t="s">
        <v>947</v>
      </c>
      <c r="G97" s="6" t="s">
        <v>948</v>
      </c>
      <c r="H97" s="6" t="s">
        <v>376</v>
      </c>
      <c r="I97" s="6" t="s">
        <v>376</v>
      </c>
      <c r="J97" s="6" t="s">
        <v>221</v>
      </c>
    </row>
    <row r="98" spans="1:10">
      <c r="A98" s="6">
        <v>97</v>
      </c>
      <c r="B98" s="6" t="s">
        <v>599</v>
      </c>
      <c r="C98" s="6" t="s">
        <v>35</v>
      </c>
      <c r="D98" s="6" t="s">
        <v>949</v>
      </c>
      <c r="E98" s="6" t="s">
        <v>950</v>
      </c>
      <c r="F98" s="6" t="s">
        <v>951</v>
      </c>
      <c r="G98" s="6" t="s">
        <v>952</v>
      </c>
      <c r="H98" s="6" t="s">
        <v>376</v>
      </c>
      <c r="I98" s="6" t="s">
        <v>376</v>
      </c>
      <c r="J98" s="6" t="s">
        <v>221</v>
      </c>
    </row>
    <row r="99" spans="1:10">
      <c r="A99" s="6">
        <v>98</v>
      </c>
      <c r="B99" s="6" t="s">
        <v>599</v>
      </c>
      <c r="C99" s="6" t="s">
        <v>35</v>
      </c>
      <c r="D99" s="6" t="s">
        <v>953</v>
      </c>
      <c r="E99" s="6" t="s">
        <v>954</v>
      </c>
      <c r="F99" s="6" t="s">
        <v>955</v>
      </c>
      <c r="G99" s="6" t="s">
        <v>956</v>
      </c>
      <c r="H99" s="6" t="s">
        <v>957</v>
      </c>
      <c r="I99" s="6" t="s">
        <v>376</v>
      </c>
      <c r="J99" s="6" t="s">
        <v>221</v>
      </c>
    </row>
    <row r="100" spans="1:10">
      <c r="A100" s="6">
        <v>99</v>
      </c>
      <c r="B100" s="6" t="s">
        <v>599</v>
      </c>
      <c r="C100" s="6" t="s">
        <v>35</v>
      </c>
      <c r="D100" s="6" t="s">
        <v>958</v>
      </c>
      <c r="E100" s="6" t="s">
        <v>959</v>
      </c>
      <c r="F100" s="6" t="s">
        <v>960</v>
      </c>
      <c r="G100" s="6" t="s">
        <v>956</v>
      </c>
      <c r="H100" s="6" t="s">
        <v>376</v>
      </c>
      <c r="I100" s="6" t="s">
        <v>376</v>
      </c>
      <c r="J100" s="6" t="s">
        <v>221</v>
      </c>
    </row>
    <row r="101" spans="1:10">
      <c r="A101" s="6">
        <v>100</v>
      </c>
      <c r="B101" s="6" t="s">
        <v>599</v>
      </c>
      <c r="C101" s="6" t="s">
        <v>35</v>
      </c>
      <c r="D101" s="6" t="s">
        <v>961</v>
      </c>
      <c r="E101" s="6" t="s">
        <v>962</v>
      </c>
      <c r="F101" s="6" t="s">
        <v>963</v>
      </c>
      <c r="G101" s="6" t="s">
        <v>675</v>
      </c>
      <c r="H101" s="6" t="s">
        <v>376</v>
      </c>
      <c r="I101" s="6" t="s">
        <v>376</v>
      </c>
      <c r="J101" s="6" t="s">
        <v>221</v>
      </c>
    </row>
    <row r="102" spans="1:10">
      <c r="A102" s="6">
        <v>101</v>
      </c>
      <c r="B102" s="6" t="s">
        <v>599</v>
      </c>
      <c r="C102" s="6" t="s">
        <v>35</v>
      </c>
      <c r="D102" s="6" t="s">
        <v>964</v>
      </c>
      <c r="E102" s="6" t="s">
        <v>965</v>
      </c>
      <c r="F102" s="6" t="s">
        <v>966</v>
      </c>
      <c r="G102" s="6" t="s">
        <v>823</v>
      </c>
      <c r="H102" s="6" t="s">
        <v>376</v>
      </c>
      <c r="I102" s="6" t="s">
        <v>376</v>
      </c>
      <c r="J102" s="6" t="s">
        <v>221</v>
      </c>
    </row>
    <row r="103" spans="1:10">
      <c r="A103" s="6">
        <v>102</v>
      </c>
      <c r="B103" s="6" t="s">
        <v>599</v>
      </c>
      <c r="C103" s="6" t="s">
        <v>35</v>
      </c>
      <c r="D103" s="6" t="s">
        <v>967</v>
      </c>
      <c r="E103" s="6" t="s">
        <v>968</v>
      </c>
      <c r="F103" s="6" t="s">
        <v>638</v>
      </c>
      <c r="G103" s="6" t="s">
        <v>969</v>
      </c>
      <c r="H103" s="6" t="s">
        <v>970</v>
      </c>
      <c r="I103" s="6" t="s">
        <v>971</v>
      </c>
      <c r="J103" s="6" t="s">
        <v>221</v>
      </c>
    </row>
  </sheetData>
  <sheetProtection formatColumns="0" formatRows="0"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modClassifierValidate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4"/>
  </cols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modHyp">
    <tabColor indexed="47"/>
  </sheetPr>
  <dimension ref="A1"/>
  <sheetViews>
    <sheetView showGridLines="0" zoomScaleNormal="100" workbookViewId="0"/>
  </sheetViews>
  <sheetFormatPr defaultColWidth="9.125" defaultRowHeight="11.4"/>
  <cols>
    <col min="1" max="16384" width="9.125" style="4"/>
  </cols>
  <sheetData/>
  <sheetProtection formatColumns="0" formatRows="0"/>
  <phoneticPr fontId="9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modList00">
    <tabColor indexed="47"/>
  </sheetPr>
  <dimension ref="A1"/>
  <sheetViews>
    <sheetView showGridLines="0" zoomScaleNormal="100" workbookViewId="0"/>
  </sheetViews>
  <sheetFormatPr defaultColWidth="9.125" defaultRowHeight="14.4"/>
  <cols>
    <col min="1" max="16384" width="9.125" style="48"/>
  </cols>
  <sheetData/>
  <sheetProtection formatColumns="0" formatRows="0"/>
  <phoneticPr fontId="2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modList01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modList03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modList04">
    <tabColor indexed="47"/>
  </sheetPr>
  <dimension ref="A4:I20"/>
  <sheetViews>
    <sheetView showGridLines="0" zoomScaleNormal="100" workbookViewId="0"/>
  </sheetViews>
  <sheetFormatPr defaultColWidth="9.125" defaultRowHeight="11.4"/>
  <cols>
    <col min="1" max="16384" width="9.125" style="4"/>
  </cols>
  <sheetData>
    <row r="4" spans="1:9" s="135" customFormat="1" ht="23.1" customHeight="1">
      <c r="A4" s="137"/>
      <c r="B4" s="137"/>
      <c r="C4" s="137"/>
      <c r="D4" s="138" t="s">
        <v>254</v>
      </c>
      <c r="E4" s="141" t="s">
        <v>255</v>
      </c>
      <c r="F4" s="139"/>
      <c r="G4" s="139"/>
      <c r="H4" s="139"/>
      <c r="I4" s="140"/>
    </row>
    <row r="5" spans="1:9" s="135" customFormat="1" ht="23.1" customHeight="1">
      <c r="A5" s="137"/>
      <c r="B5" s="137"/>
      <c r="C5" s="137"/>
      <c r="D5" s="138" t="s">
        <v>256</v>
      </c>
      <c r="E5" s="141" t="s">
        <v>257</v>
      </c>
      <c r="F5" s="139"/>
      <c r="G5" s="139"/>
      <c r="H5" s="139"/>
      <c r="I5" s="140"/>
    </row>
    <row r="6" spans="1:9" s="135" customFormat="1" ht="23.1" customHeight="1">
      <c r="A6" s="137"/>
      <c r="B6" s="137"/>
      <c r="C6" s="137"/>
      <c r="D6" s="138" t="s">
        <v>258</v>
      </c>
      <c r="E6" s="141" t="s">
        <v>259</v>
      </c>
      <c r="F6" s="139"/>
      <c r="G6" s="139"/>
      <c r="H6" s="139"/>
      <c r="I6" s="140"/>
    </row>
    <row r="7" spans="1:9" s="135" customFormat="1" ht="23.1" customHeight="1">
      <c r="A7" s="137"/>
      <c r="B7" s="137"/>
      <c r="C7" s="137"/>
      <c r="D7" s="147" t="s">
        <v>260</v>
      </c>
      <c r="E7" s="148" t="s">
        <v>261</v>
      </c>
      <c r="F7" s="149"/>
      <c r="G7" s="149"/>
      <c r="H7" s="149"/>
      <c r="I7" s="150"/>
    </row>
    <row r="12" spans="1:9" s="157" customFormat="1" ht="18" customHeight="1">
      <c r="A12" s="151"/>
      <c r="B12" s="152"/>
      <c r="C12" s="153"/>
      <c r="D12" s="154"/>
      <c r="E12" s="614" t="s">
        <v>262</v>
      </c>
      <c r="F12" s="614"/>
      <c r="G12" s="155"/>
      <c r="H12" s="156"/>
    </row>
    <row r="13" spans="1:9" s="157" customFormat="1" ht="21" customHeight="1">
      <c r="A13" s="151" t="s">
        <v>263</v>
      </c>
      <c r="B13" s="158" t="s">
        <v>264</v>
      </c>
      <c r="C13" s="153"/>
      <c r="D13" s="159"/>
      <c r="E13" s="160" t="s">
        <v>265</v>
      </c>
      <c r="F13" s="161"/>
      <c r="G13" s="155"/>
      <c r="H13" s="162"/>
    </row>
    <row r="14" spans="1:9" s="157" customFormat="1" ht="21" customHeight="1">
      <c r="A14" s="151" t="s">
        <v>266</v>
      </c>
      <c r="B14" s="158" t="s">
        <v>267</v>
      </c>
      <c r="C14" s="153"/>
      <c r="D14" s="159"/>
      <c r="E14" s="160" t="s">
        <v>268</v>
      </c>
      <c r="F14" s="161"/>
      <c r="G14" s="155"/>
      <c r="H14" s="162"/>
    </row>
    <row r="15" spans="1:9" s="157" customFormat="1" ht="21" customHeight="1">
      <c r="A15" s="151" t="s">
        <v>269</v>
      </c>
      <c r="B15" s="158" t="s">
        <v>270</v>
      </c>
      <c r="C15" s="153"/>
      <c r="D15" s="159"/>
      <c r="E15" s="160" t="s">
        <v>271</v>
      </c>
      <c r="F15" s="161"/>
      <c r="G15" s="155"/>
      <c r="H15" s="162"/>
    </row>
    <row r="16" spans="1:9" s="157" customFormat="1" ht="21" customHeight="1">
      <c r="A16" s="151" t="s">
        <v>272</v>
      </c>
      <c r="B16" s="158" t="s">
        <v>273</v>
      </c>
      <c r="C16" s="153"/>
      <c r="D16" s="159"/>
      <c r="E16" s="160" t="s">
        <v>274</v>
      </c>
      <c r="F16" s="161"/>
      <c r="G16" s="155"/>
      <c r="H16" s="162"/>
    </row>
    <row r="19" spans="1:7">
      <c r="A19" s="615" t="s">
        <v>275</v>
      </c>
      <c r="B19" s="615"/>
      <c r="C19" s="615"/>
    </row>
    <row r="20" spans="1:7" s="135" customFormat="1" ht="23.1" customHeight="1">
      <c r="A20" s="137"/>
      <c r="B20" s="137"/>
      <c r="C20" s="137"/>
      <c r="D20" s="163" t="s">
        <v>276</v>
      </c>
      <c r="E20" s="164"/>
      <c r="F20" s="150"/>
      <c r="G20" s="150"/>
    </row>
  </sheetData>
  <sheetProtection formatColumns="0" formatRows="0"/>
  <mergeCells count="2">
    <mergeCell ref="E12:F12"/>
    <mergeCell ref="A19:C19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E20:G20 F4:I7" xr:uid="{00000000-0002-0000-25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modList07">
    <tabColor indexed="47"/>
  </sheetPr>
  <dimension ref="A1"/>
  <sheetViews>
    <sheetView showGridLines="0" zoomScaleNormal="100" workbookViewId="0"/>
  </sheetViews>
  <sheetFormatPr defaultRowHeight="11.4"/>
  <sheetData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04">
    <tabColor rgb="FFEAEBEE"/>
  </sheetPr>
  <dimension ref="A1:I56"/>
  <sheetViews>
    <sheetView showGridLines="0" topLeftCell="C33" zoomScaleNormal="100" workbookViewId="0">
      <selection activeCell="F47" sqref="F47"/>
    </sheetView>
  </sheetViews>
  <sheetFormatPr defaultColWidth="9.125" defaultRowHeight="11.4"/>
  <cols>
    <col min="1" max="2" width="15" style="490" hidden="1" customWidth="1"/>
    <col min="3" max="3" width="3.75" style="135" customWidth="1"/>
    <col min="4" max="4" width="9.25" style="136" customWidth="1"/>
    <col min="5" max="5" width="56.875" style="135" customWidth="1"/>
    <col min="6" max="6" width="64.375" style="135" customWidth="1"/>
    <col min="7" max="7" width="113.625" style="135" customWidth="1"/>
    <col min="8" max="10" width="9.125" style="135"/>
    <col min="11" max="11" width="29.125" style="135" customWidth="1"/>
    <col min="12" max="12" width="25.625" style="135" customWidth="1"/>
    <col min="13" max="14" width="3.75" style="135" customWidth="1"/>
    <col min="15" max="16384" width="9.125" style="135"/>
  </cols>
  <sheetData>
    <row r="1" spans="1:8" hidden="1">
      <c r="A1" s="490" t="s">
        <v>371</v>
      </c>
    </row>
    <row r="2" spans="1:8" hidden="1"/>
    <row r="3" spans="1:8" s="228" customFormat="1" ht="5.4">
      <c r="A3" s="490"/>
      <c r="B3" s="490"/>
      <c r="D3" s="229"/>
    </row>
    <row r="4" spans="1:8" ht="22.2">
      <c r="D4" s="530" t="s">
        <v>552</v>
      </c>
      <c r="E4" s="530"/>
      <c r="F4" s="530"/>
      <c r="G4" s="354"/>
      <c r="H4" s="222"/>
    </row>
    <row r="5" spans="1:8" s="228" customFormat="1" ht="5.4">
      <c r="A5" s="490"/>
      <c r="B5" s="490"/>
      <c r="D5" s="538"/>
      <c r="E5" s="538"/>
      <c r="F5" s="538"/>
      <c r="G5" s="538"/>
    </row>
    <row r="6" spans="1:8" hidden="1">
      <c r="A6" s="491"/>
      <c r="B6" s="491"/>
      <c r="C6" s="137"/>
      <c r="D6" s="178"/>
      <c r="E6" s="539" t="s">
        <v>505</v>
      </c>
      <c r="F6" s="539"/>
    </row>
    <row r="7" spans="1:8">
      <c r="A7" s="491"/>
      <c r="B7" s="491"/>
      <c r="C7" s="137"/>
      <c r="D7" s="534" t="s">
        <v>384</v>
      </c>
      <c r="E7" s="535"/>
      <c r="F7" s="535"/>
      <c r="G7" s="540" t="s">
        <v>386</v>
      </c>
    </row>
    <row r="8" spans="1:8">
      <c r="A8" s="491"/>
      <c r="B8" s="491"/>
      <c r="C8" s="137"/>
      <c r="D8" s="213" t="s">
        <v>32</v>
      </c>
      <c r="E8" s="218" t="s">
        <v>385</v>
      </c>
      <c r="F8" s="218" t="s">
        <v>383</v>
      </c>
      <c r="G8" s="541"/>
    </row>
    <row r="9" spans="1:8" ht="12" customHeight="1">
      <c r="A9" s="491"/>
      <c r="B9" s="491"/>
      <c r="C9" s="137"/>
      <c r="D9" s="179">
        <v>1</v>
      </c>
      <c r="E9" s="179">
        <v>2</v>
      </c>
      <c r="F9" s="179">
        <v>3</v>
      </c>
      <c r="G9" s="179">
        <v>4</v>
      </c>
    </row>
    <row r="10" spans="1:8" ht="22.2">
      <c r="A10" s="491"/>
      <c r="B10" s="491"/>
      <c r="C10" s="137"/>
      <c r="D10" s="177" t="s">
        <v>33</v>
      </c>
      <c r="E10" s="219" t="s">
        <v>524</v>
      </c>
      <c r="F10" s="348" t="str">
        <f>IF(region_name="","",region_name)</f>
        <v>Мурманская область</v>
      </c>
      <c r="G10" s="219" t="s">
        <v>435</v>
      </c>
      <c r="H10" s="222"/>
    </row>
    <row r="11" spans="1:8" ht="22.2">
      <c r="A11" s="491"/>
      <c r="B11" s="491"/>
      <c r="C11" s="137"/>
      <c r="D11" s="177" t="s">
        <v>5</v>
      </c>
      <c r="E11" s="219" t="s">
        <v>388</v>
      </c>
      <c r="F11" s="220" t="s">
        <v>389</v>
      </c>
      <c r="G11" s="216"/>
      <c r="H11" s="222"/>
    </row>
    <row r="12" spans="1:8" ht="22.2">
      <c r="A12" s="491"/>
      <c r="B12" s="491"/>
      <c r="C12" s="137"/>
      <c r="D12" s="177" t="s">
        <v>390</v>
      </c>
      <c r="E12" s="176" t="s">
        <v>395</v>
      </c>
      <c r="F12" s="349" t="s">
        <v>1071</v>
      </c>
      <c r="G12" s="219" t="s">
        <v>434</v>
      </c>
      <c r="H12" s="222"/>
    </row>
    <row r="13" spans="1:8" ht="22.2">
      <c r="A13" s="491"/>
      <c r="B13" s="491"/>
      <c r="C13" s="137"/>
      <c r="D13" s="177" t="s">
        <v>391</v>
      </c>
      <c r="E13" s="176" t="s">
        <v>397</v>
      </c>
      <c r="F13" s="348" t="str">
        <f>IF(inn="","",inn)</f>
        <v>5190070965</v>
      </c>
      <c r="G13" s="219" t="s">
        <v>433</v>
      </c>
      <c r="H13" s="222"/>
    </row>
    <row r="14" spans="1:8" ht="22.2">
      <c r="A14" s="491"/>
      <c r="B14" s="491"/>
      <c r="C14" s="137"/>
      <c r="D14" s="177" t="s">
        <v>392</v>
      </c>
      <c r="E14" s="176" t="s">
        <v>396</v>
      </c>
      <c r="F14" s="348" t="str">
        <f>IF(kpp="","",kpp)</f>
        <v>519001001</v>
      </c>
      <c r="G14" s="219" t="s">
        <v>432</v>
      </c>
      <c r="H14" s="222"/>
    </row>
    <row r="15" spans="1:8" ht="22.2">
      <c r="A15" s="491"/>
      <c r="B15" s="491"/>
      <c r="C15" s="137"/>
      <c r="D15" s="177" t="s">
        <v>393</v>
      </c>
      <c r="E15" s="176" t="s">
        <v>398</v>
      </c>
      <c r="F15" s="349" t="s">
        <v>1072</v>
      </c>
      <c r="G15" s="219" t="s">
        <v>431</v>
      </c>
      <c r="H15" s="222"/>
    </row>
    <row r="16" spans="1:8" ht="22.2">
      <c r="A16" s="491"/>
      <c r="B16" s="491"/>
      <c r="C16" s="137"/>
      <c r="D16" s="177" t="s">
        <v>394</v>
      </c>
      <c r="E16" s="176" t="s">
        <v>399</v>
      </c>
      <c r="F16" s="350" t="s">
        <v>1073</v>
      </c>
      <c r="G16" s="219" t="s">
        <v>428</v>
      </c>
      <c r="H16" s="222"/>
    </row>
    <row r="17" spans="1:8" ht="34.200000000000003">
      <c r="A17" s="491"/>
      <c r="B17" s="491"/>
      <c r="C17" s="137"/>
      <c r="D17" s="177" t="s">
        <v>400</v>
      </c>
      <c r="E17" s="176" t="s">
        <v>401</v>
      </c>
      <c r="F17" s="349" t="s">
        <v>1074</v>
      </c>
      <c r="G17" s="216"/>
      <c r="H17" s="222"/>
    </row>
    <row r="18" spans="1:8" ht="22.8" hidden="1">
      <c r="A18" s="543">
        <v>1</v>
      </c>
      <c r="B18" s="491"/>
      <c r="C18" s="542"/>
      <c r="D18" s="489" t="str">
        <f>"2.7."&amp;A18</f>
        <v>2.7.1</v>
      </c>
      <c r="E18" s="176" t="s">
        <v>544</v>
      </c>
      <c r="F18" s="220" t="s">
        <v>389</v>
      </c>
      <c r="G18" s="219" t="s">
        <v>576</v>
      </c>
      <c r="H18" s="222"/>
    </row>
    <row r="19" spans="1:8" ht="22.8" hidden="1">
      <c r="A19" s="543"/>
      <c r="B19" s="491"/>
      <c r="C19" s="542"/>
      <c r="D19" s="489" t="str">
        <f>"2.7."&amp;A18&amp;".1"</f>
        <v>2.7.1.1</v>
      </c>
      <c r="E19" s="165" t="s">
        <v>545</v>
      </c>
      <c r="F19" s="484" t="s">
        <v>376</v>
      </c>
      <c r="G19" s="216"/>
      <c r="H19" s="222"/>
    </row>
    <row r="20" spans="1:8" ht="22.2" hidden="1">
      <c r="A20" s="543"/>
      <c r="B20" s="491"/>
      <c r="C20" s="542"/>
      <c r="D20" s="489" t="str">
        <f>"2.7."&amp;A18&amp;".2"</f>
        <v>2.7.1.2</v>
      </c>
      <c r="E20" s="165" t="s">
        <v>546</v>
      </c>
      <c r="F20" s="485" t="s">
        <v>376</v>
      </c>
      <c r="G20" s="219" t="s">
        <v>547</v>
      </c>
      <c r="H20" s="222"/>
    </row>
    <row r="21" spans="1:8" ht="22.2" hidden="1">
      <c r="A21" s="543"/>
      <c r="B21" s="491"/>
      <c r="C21" s="542"/>
      <c r="D21" s="489" t="str">
        <f>"2.7."&amp;A18&amp;".3"</f>
        <v>2.7.1.3</v>
      </c>
      <c r="E21" s="165" t="s">
        <v>548</v>
      </c>
      <c r="F21" s="484" t="s">
        <v>376</v>
      </c>
      <c r="G21" s="216"/>
      <c r="H21" s="222"/>
    </row>
    <row r="22" spans="1:8" ht="22.2" hidden="1">
      <c r="A22" s="543"/>
      <c r="B22" s="491"/>
      <c r="C22" s="542"/>
      <c r="D22" s="489" t="str">
        <f>"2.7."&amp;A18&amp;".4"</f>
        <v>2.7.1.4</v>
      </c>
      <c r="E22" s="165" t="s">
        <v>549</v>
      </c>
      <c r="F22" s="484" t="s">
        <v>376</v>
      </c>
      <c r="G22" s="219" t="s">
        <v>550</v>
      </c>
      <c r="H22" s="222"/>
    </row>
    <row r="23" spans="1:8" ht="15" hidden="1">
      <c r="A23" s="491"/>
      <c r="B23" s="491"/>
      <c r="C23" s="137"/>
      <c r="D23" s="202"/>
      <c r="E23" s="225" t="s">
        <v>376</v>
      </c>
      <c r="F23" s="203"/>
      <c r="G23" s="403"/>
      <c r="H23" s="227"/>
    </row>
    <row r="24" spans="1:8" ht="22.8">
      <c r="A24" s="491"/>
      <c r="B24" s="491"/>
      <c r="C24" s="137"/>
      <c r="D24" s="177" t="s">
        <v>6</v>
      </c>
      <c r="E24" s="219" t="s">
        <v>525</v>
      </c>
      <c r="F24" s="220" t="s">
        <v>389</v>
      </c>
      <c r="G24" s="216"/>
      <c r="H24" s="222"/>
    </row>
    <row r="25" spans="1:8" ht="22.2">
      <c r="A25" s="491"/>
      <c r="B25" s="491"/>
      <c r="C25" s="137"/>
      <c r="D25" s="177" t="s">
        <v>402</v>
      </c>
      <c r="E25" s="176" t="s">
        <v>403</v>
      </c>
      <c r="F25" s="220" t="s">
        <v>389</v>
      </c>
      <c r="G25" s="216"/>
      <c r="H25" s="222"/>
    </row>
    <row r="26" spans="1:8" ht="22.8">
      <c r="A26" s="491"/>
      <c r="B26" s="491"/>
      <c r="C26" s="137"/>
      <c r="D26" s="177" t="s">
        <v>412</v>
      </c>
      <c r="E26" s="165" t="s">
        <v>404</v>
      </c>
      <c r="F26" s="349" t="s">
        <v>1075</v>
      </c>
      <c r="G26" s="219" t="s">
        <v>526</v>
      </c>
      <c r="H26" s="222"/>
    </row>
    <row r="27" spans="1:8" ht="22.8">
      <c r="A27" s="491"/>
      <c r="B27" s="491"/>
      <c r="C27" s="137"/>
      <c r="D27" s="177" t="s">
        <v>413</v>
      </c>
      <c r="E27" s="165" t="s">
        <v>405</v>
      </c>
      <c r="F27" s="349" t="s">
        <v>1076</v>
      </c>
      <c r="G27" s="219" t="s">
        <v>527</v>
      </c>
      <c r="H27" s="222"/>
    </row>
    <row r="28" spans="1:8" ht="22.8">
      <c r="A28" s="491"/>
      <c r="B28" s="491"/>
      <c r="C28" s="137"/>
      <c r="D28" s="177" t="s">
        <v>414</v>
      </c>
      <c r="E28" s="165" t="s">
        <v>406</v>
      </c>
      <c r="F28" s="349" t="s">
        <v>1077</v>
      </c>
      <c r="G28" s="219" t="s">
        <v>528</v>
      </c>
      <c r="H28" s="222"/>
    </row>
    <row r="29" spans="1:8" ht="22.2">
      <c r="A29" s="491"/>
      <c r="B29" s="491"/>
      <c r="C29" s="137"/>
      <c r="D29" s="177" t="s">
        <v>409</v>
      </c>
      <c r="E29" s="176" t="s">
        <v>407</v>
      </c>
      <c r="F29" s="349" t="s">
        <v>1069</v>
      </c>
      <c r="G29" s="216"/>
      <c r="H29" s="222"/>
    </row>
    <row r="30" spans="1:8" ht="22.2">
      <c r="A30" s="491"/>
      <c r="B30" s="491"/>
      <c r="C30" s="137"/>
      <c r="D30" s="177" t="s">
        <v>410</v>
      </c>
      <c r="E30" s="176" t="s">
        <v>408</v>
      </c>
      <c r="F30" s="349" t="s">
        <v>1068</v>
      </c>
      <c r="G30" s="216"/>
      <c r="H30" s="222"/>
    </row>
    <row r="31" spans="1:8" ht="22.2">
      <c r="A31" s="491"/>
      <c r="B31" s="491"/>
      <c r="C31" s="137"/>
      <c r="D31" s="177" t="s">
        <v>411</v>
      </c>
      <c r="E31" s="176" t="s">
        <v>343</v>
      </c>
      <c r="F31" s="502" t="s">
        <v>1070</v>
      </c>
      <c r="G31" s="216"/>
      <c r="H31" s="222"/>
    </row>
    <row r="32" spans="1:8" ht="22.8">
      <c r="A32" s="491"/>
      <c r="B32" s="491"/>
      <c r="C32" s="137"/>
      <c r="D32" s="177" t="s">
        <v>7</v>
      </c>
      <c r="E32" s="221" t="s">
        <v>362</v>
      </c>
      <c r="F32" s="220" t="s">
        <v>389</v>
      </c>
      <c r="G32" s="216"/>
      <c r="H32" s="222"/>
    </row>
    <row r="33" spans="1:8" ht="22.2">
      <c r="A33" s="491"/>
      <c r="B33" s="491"/>
      <c r="C33" s="137"/>
      <c r="D33" s="177" t="s">
        <v>418</v>
      </c>
      <c r="E33" s="176" t="s">
        <v>415</v>
      </c>
      <c r="F33" s="349" t="s">
        <v>1078</v>
      </c>
      <c r="G33" s="219" t="s">
        <v>430</v>
      </c>
      <c r="H33" s="222"/>
    </row>
    <row r="34" spans="1:8" ht="22.2">
      <c r="A34" s="491"/>
      <c r="B34" s="491"/>
      <c r="C34" s="137"/>
      <c r="D34" s="177" t="s">
        <v>419</v>
      </c>
      <c r="E34" s="176" t="s">
        <v>416</v>
      </c>
      <c r="F34" s="349" t="s">
        <v>1079</v>
      </c>
      <c r="G34" s="219" t="s">
        <v>429</v>
      </c>
      <c r="H34" s="222"/>
    </row>
    <row r="35" spans="1:8" ht="22.8">
      <c r="A35" s="491"/>
      <c r="B35" s="491"/>
      <c r="C35" s="137"/>
      <c r="D35" s="177" t="s">
        <v>420</v>
      </c>
      <c r="E35" s="176" t="s">
        <v>417</v>
      </c>
      <c r="F35" s="349" t="s">
        <v>1080</v>
      </c>
      <c r="G35" s="219" t="s">
        <v>529</v>
      </c>
      <c r="H35" s="222"/>
    </row>
    <row r="36" spans="1:8" ht="34.200000000000003">
      <c r="A36" s="491"/>
      <c r="B36" s="491"/>
      <c r="C36" s="137"/>
      <c r="D36" s="177" t="s">
        <v>20</v>
      </c>
      <c r="E36" s="221" t="s">
        <v>421</v>
      </c>
      <c r="F36" s="349" t="s">
        <v>1081</v>
      </c>
      <c r="G36" s="219" t="s">
        <v>531</v>
      </c>
      <c r="H36" s="222"/>
    </row>
    <row r="37" spans="1:8" ht="34.200000000000003">
      <c r="A37" s="491"/>
      <c r="B37" s="491"/>
      <c r="C37" s="137"/>
      <c r="D37" s="177" t="s">
        <v>21</v>
      </c>
      <c r="E37" s="221" t="s">
        <v>530</v>
      </c>
      <c r="F37" s="349" t="s">
        <v>1082</v>
      </c>
      <c r="G37" s="219" t="s">
        <v>531</v>
      </c>
      <c r="H37" s="222"/>
    </row>
    <row r="38" spans="1:8" ht="22.2">
      <c r="A38" s="491"/>
      <c r="B38" s="491"/>
      <c r="C38" s="137"/>
      <c r="D38" s="223" t="s">
        <v>115</v>
      </c>
      <c r="E38" s="224" t="s">
        <v>436</v>
      </c>
      <c r="F38" s="220" t="s">
        <v>389</v>
      </c>
      <c r="G38" s="351"/>
      <c r="H38" s="222"/>
    </row>
    <row r="39" spans="1:8" ht="22.2">
      <c r="A39" s="491"/>
      <c r="B39" s="491"/>
      <c r="C39" s="137"/>
      <c r="D39" s="177" t="s">
        <v>422</v>
      </c>
      <c r="E39" s="176" t="s">
        <v>408</v>
      </c>
      <c r="F39" s="349" t="s">
        <v>1083</v>
      </c>
      <c r="G39" s="536" t="s">
        <v>532</v>
      </c>
      <c r="H39" s="222"/>
    </row>
    <row r="40" spans="1:8" ht="15" customHeight="1">
      <c r="A40" s="491"/>
      <c r="B40" s="491"/>
      <c r="C40" s="137"/>
      <c r="D40" s="202"/>
      <c r="E40" s="225" t="s">
        <v>441</v>
      </c>
      <c r="F40" s="204"/>
      <c r="G40" s="537"/>
      <c r="H40" s="227"/>
    </row>
    <row r="41" spans="1:8" ht="22.8">
      <c r="A41" s="491"/>
      <c r="B41" s="491"/>
      <c r="C41" s="137"/>
      <c r="D41" s="177" t="s">
        <v>116</v>
      </c>
      <c r="E41" s="221" t="s">
        <v>372</v>
      </c>
      <c r="F41" s="503" t="s">
        <v>1084</v>
      </c>
      <c r="G41" s="219" t="s">
        <v>437</v>
      </c>
      <c r="H41" s="222"/>
    </row>
    <row r="42" spans="1:8" ht="22.2">
      <c r="A42" s="491"/>
      <c r="B42" s="491"/>
      <c r="C42" s="137"/>
      <c r="D42" s="177" t="s">
        <v>143</v>
      </c>
      <c r="E42" s="221" t="s">
        <v>251</v>
      </c>
      <c r="F42" s="350" t="s">
        <v>1085</v>
      </c>
      <c r="G42" s="216"/>
      <c r="H42" s="222"/>
    </row>
    <row r="43" spans="1:8" ht="22.2">
      <c r="A43" s="491"/>
      <c r="B43" s="491"/>
      <c r="C43" s="137"/>
      <c r="D43" s="177" t="s">
        <v>144</v>
      </c>
      <c r="E43" s="221" t="s">
        <v>423</v>
      </c>
      <c r="F43" s="220" t="s">
        <v>389</v>
      </c>
      <c r="G43" s="224"/>
      <c r="H43" s="222"/>
    </row>
    <row r="44" spans="1:8" ht="22.8">
      <c r="A44" s="531" t="s">
        <v>427</v>
      </c>
      <c r="B44" s="491"/>
      <c r="C44" s="364"/>
      <c r="D44" s="177" t="s">
        <v>427</v>
      </c>
      <c r="E44" s="176" t="s">
        <v>477</v>
      </c>
      <c r="F44" s="331" t="s">
        <v>1086</v>
      </c>
      <c r="G44" s="224" t="s">
        <v>438</v>
      </c>
      <c r="H44" s="222"/>
    </row>
    <row r="45" spans="1:8" ht="22.8">
      <c r="A45" s="531"/>
      <c r="B45" s="491"/>
      <c r="C45" s="364"/>
      <c r="D45" s="177" t="s">
        <v>478</v>
      </c>
      <c r="E45" s="176" t="s">
        <v>424</v>
      </c>
      <c r="F45" s="331" t="s">
        <v>1086</v>
      </c>
      <c r="G45" s="224" t="s">
        <v>439</v>
      </c>
      <c r="H45" s="222"/>
    </row>
    <row r="46" spans="1:8" ht="34.200000000000003">
      <c r="A46" s="531"/>
      <c r="B46" s="491"/>
      <c r="C46" s="364"/>
      <c r="D46" s="177" t="s">
        <v>479</v>
      </c>
      <c r="E46" s="176" t="s">
        <v>425</v>
      </c>
      <c r="F46" s="402" t="s">
        <v>1086</v>
      </c>
      <c r="G46" s="224" t="s">
        <v>440</v>
      </c>
      <c r="H46" s="222"/>
    </row>
    <row r="47" spans="1:8" ht="45.6">
      <c r="A47" s="531"/>
      <c r="B47" s="491"/>
      <c r="C47" s="364"/>
      <c r="D47" s="177" t="s">
        <v>480</v>
      </c>
      <c r="E47" s="401" t="s">
        <v>426</v>
      </c>
      <c r="F47" s="331" t="s">
        <v>1086</v>
      </c>
      <c r="G47" s="219" t="s">
        <v>533</v>
      </c>
      <c r="H47" s="222"/>
    </row>
    <row r="48" spans="1:8" ht="15">
      <c r="A48" s="491"/>
      <c r="B48" s="491"/>
      <c r="C48" s="137"/>
      <c r="D48" s="202"/>
      <c r="E48" s="225" t="s">
        <v>366</v>
      </c>
      <c r="F48" s="203"/>
      <c r="G48" s="403"/>
      <c r="H48" s="227"/>
    </row>
    <row r="49" spans="1:9">
      <c r="A49" s="491"/>
      <c r="B49" s="491"/>
      <c r="C49" s="137"/>
    </row>
    <row r="50" spans="1:9" s="144" customFormat="1" ht="27.75" customHeight="1">
      <c r="A50" s="492"/>
      <c r="B50" s="493"/>
      <c r="C50" s="532"/>
      <c r="D50" s="533" t="s">
        <v>543</v>
      </c>
      <c r="E50" s="533"/>
      <c r="F50" s="533"/>
      <c r="G50" s="533"/>
      <c r="H50" s="123"/>
      <c r="I50" s="123"/>
    </row>
    <row r="51" spans="1:9" s="144" customFormat="1" ht="27.75" customHeight="1">
      <c r="A51" s="491"/>
      <c r="B51" s="491"/>
      <c r="C51" s="532"/>
      <c r="D51" s="533"/>
      <c r="E51" s="533"/>
      <c r="F51" s="533"/>
      <c r="G51" s="533"/>
    </row>
    <row r="52" spans="1:9">
      <c r="D52" s="142"/>
      <c r="E52" s="143"/>
      <c r="F52" s="143"/>
      <c r="G52" s="143"/>
    </row>
    <row r="53" spans="1:9" ht="27" customHeight="1">
      <c r="D53" s="145"/>
      <c r="E53" s="404"/>
      <c r="F53" s="206"/>
      <c r="G53" s="206"/>
    </row>
    <row r="54" spans="1:9">
      <c r="D54" s="142"/>
      <c r="E54" s="143"/>
      <c r="F54" s="143"/>
      <c r="G54" s="143"/>
    </row>
    <row r="55" spans="1:9" ht="39" customHeight="1">
      <c r="D55" s="146"/>
      <c r="E55" s="207"/>
      <c r="F55" s="207"/>
      <c r="G55" s="207"/>
    </row>
    <row r="56" spans="1:9" ht="27" customHeight="1">
      <c r="D56" s="146"/>
      <c r="E56" s="207"/>
      <c r="F56" s="207"/>
      <c r="G56" s="207"/>
    </row>
  </sheetData>
  <sheetProtection password="FA9C" sheet="1" objects="1" scenarios="1" formatColumns="0" formatRows="0"/>
  <mergeCells count="11">
    <mergeCell ref="D4:F4"/>
    <mergeCell ref="A44:A47"/>
    <mergeCell ref="C50:C51"/>
    <mergeCell ref="D50:G51"/>
    <mergeCell ref="D7:F7"/>
    <mergeCell ref="G39:G40"/>
    <mergeCell ref="D5:G5"/>
    <mergeCell ref="E6:F6"/>
    <mergeCell ref="G7:G8"/>
    <mergeCell ref="C18:C22"/>
    <mergeCell ref="A18:A22"/>
  </mergeCells>
  <dataValidations count="3"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" sqref="F16 F20" xr:uid="{00000000-0002-0000-0300-000000000000}"/>
    <dataValidation type="textLength" operator="lessThanOrEqual" allowBlank="1" showInputMessage="1" showErrorMessage="1" errorTitle="Ошибка" error="Допускается ввод не более 900 символов!" sqref="F12 F21:F22 F26:F31 F15 F39 F33:F37 F17 F19 F42" xr:uid="{00000000-0002-0000-0300-000001000000}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F44:F47" xr:uid="{00000000-0002-0000-0300-000002000000}">
      <formula1>"a"</formula1>
    </dataValidation>
  </dataValidations>
  <hyperlinks>
    <hyperlink ref="F41" r:id="rId1" xr:uid="{00000000-0004-0000-0300-000000000000}"/>
  </hyperlinks>
  <pageMargins left="0.7" right="0.7" top="0.75" bottom="0.75" header="0.3" footer="0.3"/>
  <pageSetup paperSize="9" orientation="portrait" horizontalDpi="4294967292" r:id="rId2"/>
  <headerFooter alignWithMargins="0"/>
  <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modfrmRezimChoose">
    <tabColor indexed="47"/>
  </sheetPr>
  <dimension ref="A1"/>
  <sheetViews>
    <sheetView showGridLines="0" zoomScaleNormal="85" workbookViewId="0"/>
  </sheetViews>
  <sheetFormatPr defaultColWidth="9.125" defaultRowHeight="11.4"/>
  <cols>
    <col min="1" max="1" width="9.125" style="3"/>
    <col min="2" max="16384" width="9.125" style="4"/>
  </cols>
  <sheetData/>
  <sheetProtection formatColumns="0" formatRows="0"/>
  <pageMargins left="0.75" right="0.75" top="1" bottom="1" header="0.5" footer="0.5"/>
  <pageSetup paperSize="9" orientation="portrait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modfrmDateChoose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modComm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modThisWorkbook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modfrmReestrMR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modfrmRegion">
    <tabColor indexed="47"/>
  </sheetPr>
  <dimension ref="A1"/>
  <sheetViews>
    <sheetView showGridLines="0" workbookViewId="0"/>
  </sheetViews>
  <sheetFormatPr defaultRowHeight="11.4"/>
  <sheetData/>
  <pageMargins left="0.7" right="0.7" top="0.75" bottom="0.75" header="0.3" footer="0.3"/>
  <pageSetup paperSize="9" orientation="portrait" verticalDpi="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modfrmCheckUpdates">
    <tabColor indexed="47"/>
  </sheetPr>
  <dimension ref="A1"/>
  <sheetViews>
    <sheetView showGridLines="0" zoomScaleNormal="100" workbookViewId="0"/>
  </sheetViews>
  <sheetFormatPr defaultRowHeight="11.4"/>
  <sheetData/>
  <phoneticPr fontId="8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02">
    <tabColor rgb="FFEAEBEE"/>
    <pageSetUpPr fitToPage="1"/>
  </sheetPr>
  <dimension ref="A1:AC13"/>
  <sheetViews>
    <sheetView showGridLines="0" topLeftCell="C3" zoomScaleNormal="100" workbookViewId="0">
      <pane xSplit="4" ySplit="8" topLeftCell="M11" activePane="bottomRight" state="frozen"/>
      <selection activeCell="C3" sqref="C3"/>
      <selection pane="topRight" activeCell="G3" sqref="G3"/>
      <selection pane="bottomLeft" activeCell="C11" sqref="C11"/>
      <selection pane="bottomRight" activeCell="Q11" sqref="Q11"/>
    </sheetView>
  </sheetViews>
  <sheetFormatPr defaultColWidth="10.625" defaultRowHeight="13.8"/>
  <cols>
    <col min="1" max="1" width="9.125" style="62" hidden="1" customWidth="1"/>
    <col min="2" max="2" width="9.125" style="47" hidden="1" customWidth="1"/>
    <col min="3" max="3" width="3.75" style="65" customWidth="1"/>
    <col min="4" max="4" width="5.625" style="47" customWidth="1"/>
    <col min="5" max="6" width="38.125" style="47" customWidth="1"/>
    <col min="7" max="10" width="19.875" style="47" customWidth="1"/>
    <col min="11" max="11" width="9.75" style="47" customWidth="1"/>
    <col min="12" max="17" width="19.875" style="47" customWidth="1"/>
    <col min="18" max="18" width="103.75" style="47" customWidth="1"/>
    <col min="19" max="19" width="3.75" style="73" customWidth="1"/>
    <col min="20" max="22" width="10.625" style="252" hidden="1" customWidth="1"/>
    <col min="23" max="23" width="13.75" style="252" hidden="1" customWidth="1"/>
    <col min="24" max="24" width="15.375" style="252" hidden="1" customWidth="1"/>
    <col min="25" max="25" width="16.25" style="252" hidden="1" customWidth="1"/>
    <col min="26" max="29" width="0" style="252" hidden="1" customWidth="1"/>
    <col min="30" max="16384" width="10.625" style="47"/>
  </cols>
  <sheetData>
    <row r="1" spans="1:29" ht="16.5" hidden="1" customHeight="1">
      <c r="E1" s="435"/>
      <c r="F1" s="435"/>
    </row>
    <row r="2" spans="1:29" ht="16.5" hidden="1" customHeight="1"/>
    <row r="3" spans="1:29" s="231" customFormat="1" ht="5.4">
      <c r="A3" s="230"/>
      <c r="C3" s="237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T3" s="252"/>
      <c r="U3" s="252"/>
      <c r="V3" s="252"/>
      <c r="W3" s="252"/>
      <c r="X3" s="252"/>
      <c r="Y3" s="252"/>
      <c r="Z3" s="252"/>
      <c r="AA3" s="252"/>
      <c r="AB3" s="252"/>
      <c r="AC3" s="252"/>
    </row>
    <row r="4" spans="1:29" ht="22.5" customHeight="1">
      <c r="C4" s="64"/>
      <c r="D4" s="546" t="s">
        <v>551</v>
      </c>
      <c r="E4" s="547"/>
      <c r="F4" s="547"/>
      <c r="G4" s="547"/>
      <c r="H4" s="547"/>
      <c r="I4" s="547"/>
      <c r="J4" s="548"/>
      <c r="K4" s="548"/>
      <c r="L4" s="548"/>
      <c r="M4" s="548"/>
      <c r="N4" s="548"/>
      <c r="O4" s="548"/>
      <c r="P4" s="548"/>
      <c r="Q4" s="548"/>
      <c r="R4" s="355"/>
      <c r="S4" s="247"/>
    </row>
    <row r="5" spans="1:29" s="231" customFormat="1" ht="5.4">
      <c r="A5" s="230"/>
      <c r="C5" s="237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236"/>
      <c r="R5" s="236"/>
      <c r="T5" s="252"/>
      <c r="U5" s="252"/>
      <c r="V5" s="252"/>
      <c r="W5" s="252"/>
      <c r="X5" s="252"/>
      <c r="Y5" s="252"/>
      <c r="Z5" s="252"/>
      <c r="AA5" s="252"/>
      <c r="AB5" s="252"/>
      <c r="AC5" s="252"/>
    </row>
    <row r="6" spans="1:29" ht="14.25" customHeight="1">
      <c r="C6" s="64"/>
      <c r="D6" s="550" t="s">
        <v>384</v>
      </c>
      <c r="E6" s="550"/>
      <c r="F6" s="550"/>
      <c r="G6" s="550"/>
      <c r="H6" s="550"/>
      <c r="I6" s="551"/>
      <c r="J6" s="551"/>
      <c r="K6" s="551"/>
      <c r="L6" s="551"/>
      <c r="M6" s="551"/>
      <c r="N6" s="551"/>
      <c r="O6" s="551"/>
      <c r="P6" s="551"/>
      <c r="Q6" s="550"/>
      <c r="R6" s="549" t="s">
        <v>386</v>
      </c>
    </row>
    <row r="7" spans="1:29" ht="14.25" customHeight="1">
      <c r="C7" s="64"/>
      <c r="D7" s="552" t="s">
        <v>32</v>
      </c>
      <c r="E7" s="550" t="s">
        <v>553</v>
      </c>
      <c r="F7" s="549" t="s">
        <v>375</v>
      </c>
      <c r="G7" s="551" t="s">
        <v>554</v>
      </c>
      <c r="H7" s="556" t="s">
        <v>555</v>
      </c>
      <c r="I7" s="550" t="s">
        <v>557</v>
      </c>
      <c r="J7" s="550"/>
      <c r="K7" s="550"/>
      <c r="L7" s="558"/>
      <c r="M7" s="550" t="s">
        <v>561</v>
      </c>
      <c r="N7" s="550"/>
      <c r="O7" s="550" t="s">
        <v>562</v>
      </c>
      <c r="P7" s="550"/>
      <c r="Q7" s="554" t="s">
        <v>564</v>
      </c>
      <c r="R7" s="549"/>
    </row>
    <row r="8" spans="1:29" ht="35.25" customHeight="1">
      <c r="C8" s="64"/>
      <c r="D8" s="552"/>
      <c r="E8" s="550"/>
      <c r="F8" s="549"/>
      <c r="G8" s="553"/>
      <c r="H8" s="557"/>
      <c r="I8" s="477" t="s">
        <v>556</v>
      </c>
      <c r="J8" s="477" t="s">
        <v>558</v>
      </c>
      <c r="K8" s="477" t="s">
        <v>559</v>
      </c>
      <c r="L8" s="479" t="s">
        <v>560</v>
      </c>
      <c r="M8" s="477" t="s">
        <v>578</v>
      </c>
      <c r="N8" s="477" t="s">
        <v>560</v>
      </c>
      <c r="O8" s="477" t="s">
        <v>563</v>
      </c>
      <c r="P8" s="477" t="s">
        <v>560</v>
      </c>
      <c r="Q8" s="555"/>
      <c r="R8" s="549"/>
    </row>
    <row r="9" spans="1:29" ht="12" customHeight="1">
      <c r="A9" s="129"/>
      <c r="C9" s="238"/>
      <c r="D9" s="53" t="s">
        <v>33</v>
      </c>
      <c r="E9" s="53" t="s">
        <v>5</v>
      </c>
      <c r="F9" s="53" t="s">
        <v>6</v>
      </c>
      <c r="G9" s="53" t="s">
        <v>7</v>
      </c>
      <c r="H9" s="53" t="s">
        <v>20</v>
      </c>
      <c r="I9" s="53" t="s">
        <v>21</v>
      </c>
      <c r="J9" s="53" t="s">
        <v>115</v>
      </c>
      <c r="K9" s="53" t="s">
        <v>116</v>
      </c>
      <c r="L9" s="53" t="s">
        <v>143</v>
      </c>
      <c r="M9" s="53" t="s">
        <v>144</v>
      </c>
      <c r="N9" s="53" t="s">
        <v>145</v>
      </c>
      <c r="O9" s="53" t="s">
        <v>146</v>
      </c>
      <c r="P9" s="53" t="s">
        <v>147</v>
      </c>
      <c r="Q9" s="53" t="s">
        <v>148</v>
      </c>
      <c r="R9" s="53" t="s">
        <v>149</v>
      </c>
      <c r="S9" s="47"/>
      <c r="Z9" s="465" t="s">
        <v>486</v>
      </c>
      <c r="AA9" s="465" t="s">
        <v>487</v>
      </c>
    </row>
    <row r="10" spans="1:29" s="432" customFormat="1" ht="5.25" hidden="1" customHeight="1">
      <c r="C10" s="434"/>
      <c r="D10" s="437" t="s">
        <v>503</v>
      </c>
      <c r="E10" s="437"/>
      <c r="F10" s="437"/>
      <c r="G10" s="433"/>
      <c r="H10" s="433"/>
      <c r="I10" s="433"/>
      <c r="J10" s="433"/>
      <c r="K10" s="433"/>
      <c r="L10" s="433"/>
      <c r="M10" s="433"/>
      <c r="N10" s="433"/>
      <c r="O10" s="433"/>
      <c r="P10" s="433"/>
      <c r="Q10" s="433"/>
      <c r="R10" s="436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</row>
    <row r="11" spans="1:29" ht="90" customHeight="1">
      <c r="A11" s="47"/>
      <c r="C11" s="64"/>
      <c r="D11" s="114" t="s">
        <v>33</v>
      </c>
      <c r="E11" s="500" t="s">
        <v>1087</v>
      </c>
      <c r="F11" s="475" t="s">
        <v>1088</v>
      </c>
      <c r="G11" s="499">
        <v>0</v>
      </c>
      <c r="H11" s="499">
        <v>23</v>
      </c>
      <c r="I11" s="189">
        <v>0</v>
      </c>
      <c r="J11" s="407">
        <v>0</v>
      </c>
      <c r="K11" s="480"/>
      <c r="L11" s="407">
        <v>0</v>
      </c>
      <c r="M11" s="189">
        <v>0</v>
      </c>
      <c r="N11" s="407">
        <v>0</v>
      </c>
      <c r="O11" s="189">
        <v>4</v>
      </c>
      <c r="P11" s="407">
        <v>28.39</v>
      </c>
      <c r="Q11" s="189">
        <v>0</v>
      </c>
      <c r="R11" s="544" t="s">
        <v>588</v>
      </c>
      <c r="S11" s="47"/>
      <c r="Z11" s="465" t="str">
        <f>IF(E11="","n",IF(ISERROR(MATCH(E11,List05_CS_Copy,0)),"n","y"))</f>
        <v>y</v>
      </c>
      <c r="AA11" s="465" t="str">
        <f>IF(F11="","n",IF(ISERROR(MATCH(F11,List05_VD_Copy,0)),"n","y"))</f>
        <v>y</v>
      </c>
    </row>
    <row r="12" spans="1:29" ht="15" customHeight="1">
      <c r="A12" s="47"/>
      <c r="C12" s="64"/>
      <c r="D12" s="438"/>
      <c r="E12" s="439" t="s">
        <v>376</v>
      </c>
      <c r="F12" s="439" t="s">
        <v>1066</v>
      </c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9"/>
      <c r="R12" s="545"/>
      <c r="S12" s="47"/>
    </row>
    <row r="13" spans="1:29" ht="3" customHeight="1">
      <c r="A13" s="129"/>
      <c r="S13" s="47"/>
    </row>
  </sheetData>
  <sheetProtection password="FA9C" sheet="1" objects="1" scenarios="1" formatColumns="0" formatRows="0"/>
  <mergeCells count="13">
    <mergeCell ref="R11:R12"/>
    <mergeCell ref="D4:Q4"/>
    <mergeCell ref="R6:R8"/>
    <mergeCell ref="D6:Q6"/>
    <mergeCell ref="D7:D8"/>
    <mergeCell ref="E7:E8"/>
    <mergeCell ref="F7:F8"/>
    <mergeCell ref="G7:G8"/>
    <mergeCell ref="Q7:Q8"/>
    <mergeCell ref="H7:H8"/>
    <mergeCell ref="I7:L7"/>
    <mergeCell ref="M7:N7"/>
    <mergeCell ref="O7:P7"/>
  </mergeCells>
  <dataValidations count="7">
    <dataValidation type="decimal" allowBlank="1" showErrorMessage="1" errorTitle="Ошибка" error="Допускается ввод только неотрицательных чисел!" sqref="G10:Q10 J11 P11 N11 L11" xr:uid="{00000000-0002-0000-0400-000000000000}">
      <formula1>0</formula1>
      <formula2>9.99999999999999E+23</formula2>
    </dataValidation>
    <dataValidation allowBlank="1" showErrorMessage="1" errorTitle="Ошибка" error="Допускается ввод только неотрицательных чисел!" sqref="E10:F10" xr:uid="{00000000-0002-0000-0400-000001000000}"/>
    <dataValidation type="whole" allowBlank="1" showErrorMessage="1" errorTitle="Ошибка" error="Допускается ввод только неотрицательных целых чисел!" sqref="O11 I11 M11 Q11" xr:uid="{00000000-0002-0000-0400-000002000000}">
      <formula1>0</formula1>
      <formula2>9.99999999999999E+23</formula2>
    </dataValidation>
    <dataValidation allowBlank="1" showInputMessage="1" showErrorMessage="1" prompt="Выберите один или несколько одновременно видов деятельности, выполнив последовательно по одному щелчку на строке с видом деятельности" sqref="F11" xr:uid="{00000000-0002-0000-0400-000003000000}"/>
    <dataValidation type="textLength" operator="lessThanOrEqual" allowBlank="1" showInputMessage="1" showErrorMessage="1" errorTitle="Ошибка" error="Допускается ввод не более 900 символов!" sqref="E11" xr:uid="{00000000-0002-0000-0400-000004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11" xr:uid="{00000000-0002-0000-0400-000005000000}">
      <formula1>kind_of_unit</formula1>
    </dataValidation>
    <dataValidation type="decimal" allowBlank="1" showErrorMessage="1" errorTitle="Ошибка" error="Допускается ввод только неотрицательных чисел!" sqref="G11:H11" xr:uid="{00000000-0002-0000-0400-000006000000}">
      <formula1>0</formula1>
      <formula2>9.99999999999999E+37</formula2>
    </dataValidation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01">
    <tabColor rgb="FFEAEBEE"/>
    <pageSetUpPr fitToPage="1"/>
  </sheetPr>
  <dimension ref="A1:V15"/>
  <sheetViews>
    <sheetView showGridLines="0" topLeftCell="C3" zoomScaleNormal="100" workbookViewId="0">
      <selection activeCell="K27" sqref="K27"/>
    </sheetView>
  </sheetViews>
  <sheetFormatPr defaultColWidth="10.625" defaultRowHeight="13.8"/>
  <cols>
    <col min="1" max="1" width="9.125" style="62" hidden="1" customWidth="1"/>
    <col min="2" max="2" width="9.125" style="47" hidden="1" customWidth="1"/>
    <col min="3" max="3" width="3.75" style="65" customWidth="1"/>
    <col min="4" max="4" width="6.25" style="47" bestFit="1" customWidth="1"/>
    <col min="5" max="5" width="30.75" style="47" customWidth="1"/>
    <col min="6" max="6" width="3.75" style="47" customWidth="1"/>
    <col min="7" max="7" width="6.25" style="47" bestFit="1" customWidth="1"/>
    <col min="8" max="8" width="30.75" style="47" customWidth="1"/>
    <col min="9" max="9" width="9" style="47" bestFit="1" customWidth="1"/>
    <col min="10" max="10" width="12.125" style="47" customWidth="1"/>
    <col min="11" max="11" width="46.75" style="47" customWidth="1"/>
    <col min="12" max="12" width="100.25" style="47" customWidth="1"/>
    <col min="13" max="13" width="7.625" style="73" hidden="1" customWidth="1"/>
    <col min="14" max="14" width="10.625" style="47" hidden="1" customWidth="1"/>
    <col min="15" max="22" width="0" style="47" hidden="1" customWidth="1"/>
    <col min="23" max="16384" width="10.625" style="47"/>
  </cols>
  <sheetData>
    <row r="1" spans="1:22" s="252" customFormat="1" ht="16.5" hidden="1" customHeight="1">
      <c r="C1" s="376"/>
      <c r="P1" s="252" t="s">
        <v>157</v>
      </c>
      <c r="Q1" s="252" t="s">
        <v>158</v>
      </c>
      <c r="R1" s="252" t="s">
        <v>141</v>
      </c>
    </row>
    <row r="2" spans="1:22" s="252" customFormat="1" ht="16.5" hidden="1" customHeight="1">
      <c r="C2" s="376"/>
    </row>
    <row r="3" spans="1:22" s="231" customFormat="1" ht="5.4">
      <c r="A3" s="230"/>
      <c r="C3" s="237"/>
      <c r="D3" s="232"/>
      <c r="E3" s="232"/>
      <c r="F3" s="232"/>
      <c r="G3" s="232"/>
      <c r="H3" s="232"/>
      <c r="I3" s="233"/>
      <c r="J3" s="234"/>
      <c r="K3" s="234"/>
      <c r="L3" s="234"/>
    </row>
    <row r="4" spans="1:22" ht="22.2">
      <c r="C4" s="64"/>
      <c r="D4" s="546" t="s">
        <v>568</v>
      </c>
      <c r="E4" s="547"/>
      <c r="F4" s="547"/>
      <c r="G4" s="547"/>
      <c r="H4" s="547"/>
      <c r="I4" s="548"/>
      <c r="J4" s="355"/>
      <c r="K4" s="109"/>
      <c r="L4" s="109"/>
    </row>
    <row r="5" spans="1:22" s="231" customFormat="1" ht="5.4">
      <c r="A5" s="230"/>
      <c r="C5" s="237"/>
      <c r="D5" s="232"/>
      <c r="E5" s="235"/>
      <c r="F5" s="235"/>
      <c r="G5" s="235"/>
      <c r="H5" s="235"/>
      <c r="I5" s="236"/>
      <c r="J5" s="236"/>
      <c r="K5" s="236"/>
      <c r="L5" s="236"/>
    </row>
    <row r="6" spans="1:22">
      <c r="C6" s="64"/>
      <c r="D6" s="565" t="s">
        <v>384</v>
      </c>
      <c r="E6" s="560"/>
      <c r="F6" s="560"/>
      <c r="G6" s="560"/>
      <c r="H6" s="560"/>
      <c r="I6" s="560"/>
      <c r="J6" s="560"/>
      <c r="K6" s="560"/>
      <c r="L6" s="549" t="s">
        <v>386</v>
      </c>
    </row>
    <row r="7" spans="1:22" ht="45.6">
      <c r="C7" s="64"/>
      <c r="D7" s="215" t="s">
        <v>32</v>
      </c>
      <c r="E7" s="191" t="s">
        <v>140</v>
      </c>
      <c r="F7" s="191"/>
      <c r="G7" s="215" t="s">
        <v>32</v>
      </c>
      <c r="H7" s="191" t="s">
        <v>142</v>
      </c>
      <c r="I7" s="214" t="s">
        <v>141</v>
      </c>
      <c r="J7" s="214" t="s">
        <v>443</v>
      </c>
      <c r="K7" s="214" t="s">
        <v>444</v>
      </c>
      <c r="L7" s="549"/>
    </row>
    <row r="8" spans="1:22" ht="12" customHeight="1">
      <c r="A8" s="129"/>
      <c r="C8" s="238"/>
      <c r="D8" s="366" t="s">
        <v>33</v>
      </c>
      <c r="E8" s="366" t="s">
        <v>5</v>
      </c>
      <c r="F8" s="366"/>
      <c r="G8" s="366" t="s">
        <v>6</v>
      </c>
      <c r="H8" s="366" t="s">
        <v>7</v>
      </c>
      <c r="I8" s="366" t="s">
        <v>20</v>
      </c>
      <c r="J8" s="366" t="s">
        <v>21</v>
      </c>
      <c r="K8" s="366" t="s">
        <v>115</v>
      </c>
      <c r="L8" s="366" t="s">
        <v>116</v>
      </c>
      <c r="M8" s="47"/>
    </row>
    <row r="9" spans="1:22" ht="78.75" hidden="1" customHeight="1">
      <c r="A9" s="47"/>
      <c r="C9" s="64"/>
      <c r="D9" s="362">
        <v>0</v>
      </c>
      <c r="E9" s="74"/>
      <c r="F9" s="365"/>
      <c r="G9" s="362">
        <v>0</v>
      </c>
      <c r="H9" s="74"/>
      <c r="I9" s="74"/>
      <c r="J9" s="74"/>
      <c r="K9" s="74"/>
      <c r="L9" s="544" t="s">
        <v>442</v>
      </c>
    </row>
    <row r="10" spans="1:22" ht="21.9" hidden="1" customHeight="1">
      <c r="A10" s="47"/>
      <c r="C10" s="559" t="s">
        <v>1089</v>
      </c>
      <c r="D10" s="560">
        <v>1</v>
      </c>
      <c r="E10" s="561" t="s">
        <v>1047</v>
      </c>
      <c r="F10" s="367"/>
      <c r="G10" s="368">
        <v>0</v>
      </c>
      <c r="H10" s="369"/>
      <c r="I10" s="370"/>
      <c r="J10" s="371"/>
      <c r="K10" s="372"/>
      <c r="L10" s="564"/>
      <c r="M10" s="252"/>
      <c r="N10" s="252"/>
      <c r="O10" s="252"/>
      <c r="P10" s="466"/>
      <c r="Q10" s="466"/>
      <c r="R10" s="467"/>
      <c r="S10" s="252"/>
      <c r="T10" s="252"/>
      <c r="U10" s="252"/>
      <c r="V10" s="252"/>
    </row>
    <row r="11" spans="1:22" ht="21.9" customHeight="1">
      <c r="A11" s="47"/>
      <c r="C11" s="559"/>
      <c r="D11" s="560"/>
      <c r="E11" s="562"/>
      <c r="F11" s="240" t="s">
        <v>1089</v>
      </c>
      <c r="G11" s="494">
        <v>1</v>
      </c>
      <c r="H11" s="377" t="s">
        <v>1047</v>
      </c>
      <c r="I11" s="378" t="s">
        <v>1048</v>
      </c>
      <c r="J11" s="496" t="s">
        <v>27</v>
      </c>
      <c r="K11" s="504" t="s">
        <v>376</v>
      </c>
      <c r="L11" s="564"/>
      <c r="M11" s="252"/>
      <c r="N11" s="252"/>
      <c r="O11" s="252"/>
      <c r="P11" s="466" t="str">
        <f>mergeValue(E11)</f>
        <v>Терский муниципальный район</v>
      </c>
      <c r="Q11" s="466" t="str">
        <f>H11</f>
        <v>Терский муниципальный район</v>
      </c>
      <c r="R11" s="467" t="str">
        <f>I11</f>
        <v>47620000</v>
      </c>
      <c r="S11" s="252" t="str">
        <f>Q11&amp;" ("&amp;R11&amp;")"</f>
        <v>Терский муниципальный район (47620000)</v>
      </c>
      <c r="T11" s="252"/>
      <c r="U11" s="252"/>
      <c r="V11" s="252"/>
    </row>
    <row r="12" spans="1:22" ht="21.9" customHeight="1">
      <c r="A12" s="47"/>
      <c r="C12" s="559"/>
      <c r="D12" s="560"/>
      <c r="E12" s="563"/>
      <c r="F12" s="241"/>
      <c r="G12" s="242"/>
      <c r="H12" s="217" t="s">
        <v>156</v>
      </c>
      <c r="I12" s="243"/>
      <c r="J12" s="243"/>
      <c r="K12" s="243"/>
      <c r="L12" s="564"/>
      <c r="M12" s="468"/>
      <c r="N12" s="252"/>
      <c r="O12" s="252"/>
      <c r="P12" s="252"/>
      <c r="Q12" s="252"/>
      <c r="R12" s="251"/>
      <c r="S12" s="252"/>
      <c r="T12" s="252"/>
      <c r="U12" s="252"/>
      <c r="V12" s="252"/>
    </row>
    <row r="13" spans="1:22" ht="15" customHeight="1">
      <c r="A13" s="47"/>
      <c r="C13" s="64"/>
      <c r="D13" s="245"/>
      <c r="E13" s="217" t="s">
        <v>159</v>
      </c>
      <c r="F13" s="243"/>
      <c r="G13" s="243"/>
      <c r="H13" s="243"/>
      <c r="I13" s="243"/>
      <c r="J13" s="243"/>
      <c r="K13" s="244"/>
      <c r="L13" s="545"/>
      <c r="M13" s="239"/>
    </row>
    <row r="14" spans="1:22" s="231" customFormat="1" ht="5.4">
      <c r="A14" s="230"/>
      <c r="C14" s="391"/>
    </row>
    <row r="15" spans="1:22">
      <c r="C15" s="198"/>
      <c r="D15" s="566" t="s">
        <v>567</v>
      </c>
      <c r="E15" s="566"/>
      <c r="F15" s="566"/>
      <c r="G15" s="566"/>
      <c r="H15" s="566"/>
      <c r="I15" s="566"/>
      <c r="J15" s="566"/>
      <c r="K15" s="566"/>
      <c r="L15" s="566"/>
    </row>
  </sheetData>
  <sheetProtection password="FA9C" sheet="1" objects="1" scenarios="1" formatColumns="0" formatRows="0"/>
  <mergeCells count="8">
    <mergeCell ref="D15:L15"/>
    <mergeCell ref="D4:I4"/>
    <mergeCell ref="C10:C12"/>
    <mergeCell ref="D10:D12"/>
    <mergeCell ref="E10:E12"/>
    <mergeCell ref="L9:L13"/>
    <mergeCell ref="D6:K6"/>
    <mergeCell ref="L6:L7"/>
  </mergeCells>
  <phoneticPr fontId="9" type="noConversion"/>
  <dataValidations count="5">
    <dataValidation type="decimal" allowBlank="1" showErrorMessage="1" errorTitle="Ошибка" error="Допускается ввод только неотрицательных чисел!" sqref="H9:K9 E9 I11" xr:uid="{00000000-0002-0000-0500-000000000000}">
      <formula1>0</formula1>
      <formula2>9.99999999999999E+23</formula2>
    </dataValidation>
    <dataValidation allowBlank="1" showInputMessage="1" showErrorMessage="1" prompt="Выберите муниципальный район, муниципальное образование и ОКТМО, выполнив двойной щелчок левой кнопки мыши по ячейке." sqref="E10" xr:uid="{00000000-0002-0000-0500-000001000000}"/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11" xr:uid="{00000000-0002-0000-0500-000002000000}">
      <formula1>900</formula1>
    </dataValidation>
    <dataValidation allowBlank="1" showInputMessage="1" showErrorMessage="1" prompt="Изменение значения по двойному щелчоку левой кнопки мыши" sqref="J11" xr:uid="{00000000-0002-0000-0500-000003000000}"/>
    <dataValidation allowBlank="1" showInputMessage="1" showErrorMessage="1" prompt="Выберите муниципальное образование и ОКТМО, выполнив двойной щелчок левой кнопки мыши по ячейке." sqref="H11" xr:uid="{00000000-0002-0000-0500-000004000000}"/>
  </dataValidations>
  <printOptions horizontalCentered="1" verticalCentered="1"/>
  <pageMargins left="0" right="0" top="0" bottom="0" header="0" footer="0.78740157480314965"/>
  <pageSetup paperSize="9" fitToHeight="0" orientation="portrait" blackAndWhite="1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05">
    <tabColor theme="0" tint="-0.249977111117893"/>
  </sheetPr>
  <dimension ref="A1:X19"/>
  <sheetViews>
    <sheetView showGridLines="0" topLeftCell="D1" zoomScaleNormal="100" workbookViewId="0">
      <selection activeCell="K9" sqref="K9"/>
    </sheetView>
  </sheetViews>
  <sheetFormatPr defaultColWidth="10.625" defaultRowHeight="13.8"/>
  <cols>
    <col min="1" max="1" width="3.75" style="251" hidden="1" customWidth="1"/>
    <col min="2" max="3" width="3.75" style="252" hidden="1" customWidth="1"/>
    <col min="4" max="7" width="3.75" style="252" customWidth="1"/>
    <col min="8" max="8" width="3.75" style="253" customWidth="1"/>
    <col min="9" max="9" width="9.75" style="47" customWidth="1"/>
    <col min="10" max="10" width="37.75" style="47" customWidth="1"/>
    <col min="11" max="11" width="66.875" style="47" customWidth="1"/>
    <col min="12" max="12" width="116" style="47" customWidth="1"/>
    <col min="13" max="13" width="10.625" style="252"/>
    <col min="14" max="14" width="10.625" style="426" hidden="1" customWidth="1"/>
    <col min="15" max="15" width="11.125" style="426" hidden="1" customWidth="1"/>
    <col min="16" max="17" width="10.625" style="426" hidden="1" customWidth="1"/>
    <col min="18" max="18" width="11.25" style="426" hidden="1" customWidth="1"/>
    <col min="19" max="19" width="10.625" style="426" hidden="1" customWidth="1"/>
    <col min="20" max="24" width="10.625" style="252"/>
    <col min="25" max="16384" width="10.625" style="47"/>
  </cols>
  <sheetData>
    <row r="1" spans="1:24" ht="3" customHeight="1">
      <c r="A1" s="251" t="s">
        <v>33</v>
      </c>
    </row>
    <row r="2" spans="1:24" ht="22.2">
      <c r="I2" s="568" t="s">
        <v>445</v>
      </c>
      <c r="J2" s="569"/>
      <c r="K2" s="570"/>
      <c r="L2" s="247"/>
    </row>
    <row r="3" spans="1:24" ht="3" customHeight="1"/>
    <row r="4" spans="1:24" s="255" customFormat="1" ht="11.4">
      <c r="A4" s="254"/>
      <c r="B4" s="254"/>
      <c r="C4" s="254"/>
      <c r="D4" s="254"/>
      <c r="E4" s="254"/>
      <c r="F4" s="254"/>
      <c r="G4" s="254"/>
      <c r="I4" s="552" t="s">
        <v>384</v>
      </c>
      <c r="J4" s="552"/>
      <c r="K4" s="552"/>
      <c r="L4" s="571" t="s">
        <v>386</v>
      </c>
      <c r="M4" s="254"/>
      <c r="N4" s="427"/>
      <c r="O4" s="427"/>
      <c r="P4" s="427"/>
      <c r="Q4" s="427"/>
      <c r="R4" s="427"/>
      <c r="S4" s="427"/>
      <c r="T4" s="254"/>
      <c r="U4" s="254"/>
      <c r="V4" s="254"/>
      <c r="W4" s="254"/>
      <c r="X4" s="254"/>
    </row>
    <row r="5" spans="1:24" s="255" customFormat="1" ht="11.25" customHeight="1">
      <c r="A5" s="254"/>
      <c r="B5" s="254"/>
      <c r="C5" s="254"/>
      <c r="D5" s="254"/>
      <c r="E5" s="254"/>
      <c r="F5" s="254"/>
      <c r="G5" s="254"/>
      <c r="I5" s="294" t="s">
        <v>32</v>
      </c>
      <c r="J5" s="256" t="s">
        <v>385</v>
      </c>
      <c r="K5" s="122" t="s">
        <v>383</v>
      </c>
      <c r="L5" s="571"/>
      <c r="M5" s="254"/>
      <c r="N5" s="427"/>
      <c r="O5" s="427"/>
      <c r="P5" s="427"/>
      <c r="Q5" s="427"/>
      <c r="R5" s="427"/>
      <c r="S5" s="427"/>
      <c r="T5" s="254"/>
      <c r="U5" s="254"/>
      <c r="V5" s="254"/>
      <c r="W5" s="254"/>
      <c r="X5" s="254"/>
    </row>
    <row r="6" spans="1:24" s="255" customFormat="1" ht="12" customHeight="1">
      <c r="A6" s="254"/>
      <c r="B6" s="254"/>
      <c r="C6" s="254"/>
      <c r="D6" s="254"/>
      <c r="E6" s="254"/>
      <c r="F6" s="254"/>
      <c r="G6" s="254"/>
      <c r="I6" s="257" t="s">
        <v>33</v>
      </c>
      <c r="J6" s="258">
        <v>2</v>
      </c>
      <c r="K6" s="259">
        <v>3</v>
      </c>
      <c r="L6" s="260">
        <v>4</v>
      </c>
      <c r="M6" s="254">
        <v>4</v>
      </c>
      <c r="N6" s="254" t="s">
        <v>488</v>
      </c>
      <c r="O6" s="254" t="s">
        <v>489</v>
      </c>
      <c r="P6" s="254" t="s">
        <v>490</v>
      </c>
      <c r="Q6" s="254" t="s">
        <v>491</v>
      </c>
      <c r="R6" s="254" t="s">
        <v>504</v>
      </c>
      <c r="S6" s="254" t="s">
        <v>496</v>
      </c>
      <c r="T6" s="254"/>
      <c r="U6" s="254"/>
      <c r="V6" s="254"/>
      <c r="W6" s="254"/>
      <c r="X6" s="254"/>
    </row>
    <row r="7" spans="1:24" s="255" customFormat="1" ht="18.600000000000001">
      <c r="A7" s="254">
        <v>0</v>
      </c>
      <c r="B7" s="254"/>
      <c r="C7" s="254"/>
      <c r="D7" s="254"/>
      <c r="E7" s="254"/>
      <c r="F7" s="254"/>
      <c r="G7" s="254"/>
      <c r="I7" s="261">
        <v>1</v>
      </c>
      <c r="J7" s="262" t="s">
        <v>446</v>
      </c>
      <c r="K7" s="246" t="str">
        <f>IF(form_up_date="","",form_up_date)</f>
        <v>04.12.2019</v>
      </c>
      <c r="L7" s="263" t="s">
        <v>447</v>
      </c>
      <c r="M7" s="264"/>
      <c r="N7" s="254"/>
      <c r="O7" s="254"/>
      <c r="P7" s="254"/>
      <c r="Q7" s="254"/>
      <c r="R7" s="254"/>
      <c r="S7" s="254"/>
      <c r="T7" s="254"/>
      <c r="U7" s="254"/>
      <c r="V7" s="254"/>
      <c r="W7" s="254"/>
      <c r="X7" s="254"/>
    </row>
    <row r="8" spans="1:24" s="396" customFormat="1" ht="45.6">
      <c r="A8" s="572">
        <v>1</v>
      </c>
      <c r="B8" s="395"/>
      <c r="C8" s="395"/>
      <c r="D8" s="395"/>
      <c r="E8" s="573" t="s">
        <v>1089</v>
      </c>
      <c r="F8" s="395"/>
      <c r="G8" s="395"/>
      <c r="I8" s="261" t="str">
        <f>"2."&amp;mergeValue(A8)</f>
        <v>2.1</v>
      </c>
      <c r="J8" s="262" t="s">
        <v>448</v>
      </c>
      <c r="K8" s="495" t="str">
        <f>IF(first_sys="","наименование отсутствует",first_sys)</f>
        <v>централизованная система теплоснабжения</v>
      </c>
      <c r="L8" s="406" t="s">
        <v>534</v>
      </c>
      <c r="M8" s="397"/>
      <c r="N8" s="254" t="str">
        <f>IF(K8="","",K8)</f>
        <v>централизованная система теплоснабжения</v>
      </c>
      <c r="O8" s="254"/>
      <c r="P8" s="254"/>
      <c r="Q8" s="254"/>
      <c r="R8" s="469"/>
      <c r="S8" s="254" t="s">
        <v>497</v>
      </c>
      <c r="T8" s="395"/>
      <c r="U8" s="395"/>
      <c r="V8" s="395"/>
      <c r="W8" s="395"/>
    </row>
    <row r="9" spans="1:24" s="396" customFormat="1" ht="34.200000000000003">
      <c r="A9" s="572"/>
      <c r="B9" s="395"/>
      <c r="C9" s="395"/>
      <c r="D9" s="395"/>
      <c r="E9" s="574"/>
      <c r="F9" s="395"/>
      <c r="G9" s="395"/>
      <c r="I9" s="261" t="str">
        <f>"3."&amp;mergeValue(A9)</f>
        <v>3.1</v>
      </c>
      <c r="J9" s="262" t="s">
        <v>449</v>
      </c>
      <c r="K9" s="418" t="s">
        <v>1088</v>
      </c>
      <c r="L9" s="406" t="s">
        <v>481</v>
      </c>
      <c r="M9" s="397"/>
      <c r="N9" s="254"/>
      <c r="O9" s="254" t="str">
        <f>IF(K9="","",K9)</f>
        <v>Производство тепловой энергии. Некомбинированная выработка; Передача. Тепловая энергия; Сбыт. Тепловая энергия; Подключение (технологическое присоединение) к системе теплоснабжения</v>
      </c>
      <c r="P9" s="254"/>
      <c r="Q9" s="254"/>
      <c r="R9" s="469"/>
      <c r="S9" s="254" t="s">
        <v>498</v>
      </c>
      <c r="T9" s="395"/>
      <c r="U9" s="395"/>
      <c r="V9" s="395"/>
      <c r="W9" s="395"/>
    </row>
    <row r="10" spans="1:24" s="396" customFormat="1" ht="22.8">
      <c r="A10" s="572"/>
      <c r="B10" s="572">
        <v>1</v>
      </c>
      <c r="C10" s="395"/>
      <c r="D10" s="395"/>
      <c r="E10" s="574"/>
      <c r="F10" s="572"/>
      <c r="G10" s="395"/>
      <c r="I10" s="261" t="str">
        <f>"4."&amp;mergeValue(A10)</f>
        <v>4.1</v>
      </c>
      <c r="J10" s="262" t="s">
        <v>450</v>
      </c>
      <c r="K10" s="122" t="s">
        <v>389</v>
      </c>
      <c r="L10" s="263"/>
      <c r="M10" s="397"/>
      <c r="N10" s="254"/>
      <c r="O10" s="254"/>
      <c r="P10" s="254"/>
      <c r="Q10" s="254"/>
      <c r="R10" s="469"/>
      <c r="S10" s="254"/>
      <c r="T10" s="395"/>
      <c r="U10" s="395"/>
      <c r="V10" s="395"/>
      <c r="W10" s="395"/>
    </row>
    <row r="11" spans="1:24" s="396" customFormat="1" ht="18.600000000000001">
      <c r="A11" s="572"/>
      <c r="B11" s="572"/>
      <c r="C11" s="497"/>
      <c r="D11" s="497"/>
      <c r="E11" s="574"/>
      <c r="F11" s="572"/>
      <c r="G11" s="497"/>
      <c r="I11" s="261" t="str">
        <f>"4."&amp;mergeValue(A11) &amp;"."&amp;mergeValue(B10)</f>
        <v>4.1.1</v>
      </c>
      <c r="J11" s="476" t="s">
        <v>524</v>
      </c>
      <c r="K11" s="495" t="str">
        <f>IF(region_name="","",region_name)</f>
        <v>Мурманская область</v>
      </c>
      <c r="L11" s="263" t="s">
        <v>387</v>
      </c>
      <c r="M11" s="397"/>
      <c r="N11" s="254"/>
      <c r="O11" s="254"/>
      <c r="P11" s="254"/>
      <c r="Q11" s="254"/>
      <c r="R11" s="469"/>
      <c r="S11" s="254"/>
      <c r="T11" s="395"/>
      <c r="U11" s="395"/>
      <c r="V11" s="395"/>
      <c r="W11" s="395"/>
    </row>
    <row r="12" spans="1:24" s="396" customFormat="1" ht="22.8">
      <c r="A12" s="572"/>
      <c r="B12" s="572"/>
      <c r="C12" s="572">
        <v>1</v>
      </c>
      <c r="D12" s="497"/>
      <c r="E12" s="574"/>
      <c r="F12" s="572"/>
      <c r="G12" s="572"/>
      <c r="I12" s="261" t="str">
        <f>"4."&amp;mergeValue(A12) &amp;"."&amp;mergeValue(B12)&amp;"."&amp;mergeValue(C12)</f>
        <v>4.1.1.1</v>
      </c>
      <c r="J12" s="265" t="s">
        <v>451</v>
      </c>
      <c r="K12" s="495" t="s">
        <v>1047</v>
      </c>
      <c r="L12" s="406" t="s">
        <v>452</v>
      </c>
      <c r="M12" s="397"/>
      <c r="N12" s="254"/>
      <c r="O12" s="254"/>
      <c r="P12" s="254" t="str">
        <f>IF(K12="","",K12)</f>
        <v>Терский муниципальный район</v>
      </c>
      <c r="Q12" s="254"/>
      <c r="R12" s="469"/>
      <c r="S12" s="254" t="s">
        <v>499</v>
      </c>
      <c r="T12" s="395"/>
      <c r="U12" s="395"/>
      <c r="V12" s="395"/>
      <c r="W12" s="395"/>
    </row>
    <row r="13" spans="1:24" s="396" customFormat="1" ht="18.600000000000001">
      <c r="A13" s="572"/>
      <c r="B13" s="572"/>
      <c r="C13" s="572"/>
      <c r="D13" s="497">
        <v>1</v>
      </c>
      <c r="E13" s="574"/>
      <c r="F13" s="572"/>
      <c r="G13" s="572"/>
      <c r="I13" s="261" t="str">
        <f>"4."&amp;mergeValue(A13) &amp;"."&amp;mergeValue(B13)&amp;"."&amp;mergeValue(C13)&amp;"."&amp;mergeValue(D13)</f>
        <v>4.1.1.1.1</v>
      </c>
      <c r="J13" s="266" t="s">
        <v>453</v>
      </c>
      <c r="K13" s="495" t="s">
        <v>1090</v>
      </c>
      <c r="L13" s="575" t="s">
        <v>535</v>
      </c>
      <c r="M13" s="397"/>
      <c r="N13" s="254"/>
      <c r="O13" s="254"/>
      <c r="P13" s="254"/>
      <c r="Q13" s="254" t="s">
        <v>1047</v>
      </c>
      <c r="R13" s="469" t="s">
        <v>1048</v>
      </c>
      <c r="S13" s="254" t="s">
        <v>500</v>
      </c>
      <c r="T13" s="395"/>
      <c r="U13" s="395"/>
      <c r="V13" s="395"/>
      <c r="W13" s="395"/>
    </row>
    <row r="14" spans="1:24" s="396" customFormat="1" ht="18.600000000000001">
      <c r="A14" s="572"/>
      <c r="B14" s="572"/>
      <c r="C14" s="572"/>
      <c r="D14" s="497"/>
      <c r="E14" s="574"/>
      <c r="F14" s="572"/>
      <c r="G14" s="572"/>
      <c r="I14" s="398"/>
      <c r="J14" s="444" t="s">
        <v>156</v>
      </c>
      <c r="K14" s="399"/>
      <c r="L14" s="576"/>
      <c r="M14" s="397"/>
      <c r="N14" s="254"/>
      <c r="O14" s="254"/>
      <c r="P14" s="254"/>
      <c r="Q14" s="254"/>
      <c r="R14" s="469"/>
      <c r="S14" s="254"/>
      <c r="T14" s="395"/>
      <c r="U14" s="395"/>
      <c r="V14" s="395"/>
      <c r="W14" s="395"/>
    </row>
    <row r="15" spans="1:24" s="396" customFormat="1" ht="18.600000000000001">
      <c r="A15" s="572"/>
      <c r="B15" s="572"/>
      <c r="C15" s="497"/>
      <c r="D15" s="497"/>
      <c r="E15" s="574"/>
      <c r="F15" s="572"/>
      <c r="G15" s="497"/>
      <c r="I15" s="267"/>
      <c r="J15" s="445" t="s">
        <v>159</v>
      </c>
      <c r="K15" s="268"/>
      <c r="L15" s="269"/>
      <c r="M15" s="397"/>
      <c r="N15" s="254"/>
      <c r="O15" s="254"/>
      <c r="P15" s="254"/>
      <c r="Q15" s="254"/>
      <c r="R15" s="469"/>
      <c r="S15" s="254"/>
      <c r="T15" s="395"/>
      <c r="U15" s="395"/>
      <c r="V15" s="395"/>
      <c r="W15" s="395"/>
    </row>
    <row r="16" spans="1:24" s="396" customFormat="1" ht="18.600000000000001">
      <c r="A16" s="572"/>
      <c r="B16" s="395"/>
      <c r="C16" s="395"/>
      <c r="D16" s="395"/>
      <c r="E16" s="574"/>
      <c r="F16" s="395"/>
      <c r="G16" s="395"/>
      <c r="I16" s="267"/>
      <c r="J16" s="400" t="s">
        <v>454</v>
      </c>
      <c r="K16" s="268"/>
      <c r="L16" s="269"/>
      <c r="M16" s="397"/>
      <c r="N16" s="254"/>
      <c r="O16" s="254"/>
      <c r="P16" s="254"/>
      <c r="Q16" s="254"/>
      <c r="R16" s="469"/>
      <c r="S16" s="254"/>
      <c r="T16" s="395"/>
      <c r="U16" s="395"/>
      <c r="V16" s="395"/>
      <c r="W16" s="395"/>
    </row>
    <row r="17" spans="1:24" s="255" customFormat="1" ht="18.75" customHeight="1">
      <c r="A17" s="254"/>
      <c r="B17" s="254"/>
      <c r="C17" s="254"/>
      <c r="D17" s="254"/>
      <c r="E17" s="254"/>
      <c r="F17" s="254"/>
      <c r="G17" s="254"/>
      <c r="I17" s="267"/>
      <c r="J17" s="443" t="s">
        <v>376</v>
      </c>
      <c r="K17" s="268"/>
      <c r="L17" s="269"/>
      <c r="M17" s="26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</row>
    <row r="18" spans="1:24" s="271" customFormat="1" ht="3" customHeight="1">
      <c r="A18" s="270"/>
      <c r="B18" s="270"/>
      <c r="C18" s="270"/>
      <c r="D18" s="270"/>
      <c r="E18" s="270"/>
      <c r="F18" s="270"/>
      <c r="G18" s="270"/>
      <c r="I18" s="272"/>
      <c r="J18" s="424"/>
      <c r="K18" s="425"/>
      <c r="L18" s="273"/>
      <c r="M18" s="270"/>
      <c r="N18" s="428"/>
      <c r="O18" s="428"/>
      <c r="P18" s="428"/>
      <c r="Q18" s="428"/>
      <c r="R18" s="428"/>
      <c r="S18" s="428"/>
      <c r="T18" s="270"/>
      <c r="U18" s="270"/>
      <c r="V18" s="270"/>
      <c r="W18" s="270"/>
      <c r="X18" s="270"/>
    </row>
    <row r="19" spans="1:24" s="271" customFormat="1" ht="15" customHeight="1">
      <c r="A19" s="270"/>
      <c r="B19" s="270"/>
      <c r="C19" s="270"/>
      <c r="D19" s="270"/>
      <c r="E19" s="270"/>
      <c r="F19" s="270"/>
      <c r="G19" s="270"/>
      <c r="I19" s="272"/>
      <c r="J19" s="567" t="s">
        <v>455</v>
      </c>
      <c r="K19" s="567"/>
      <c r="L19" s="273"/>
      <c r="M19" s="270"/>
      <c r="N19" s="428"/>
      <c r="O19" s="428"/>
      <c r="P19" s="428"/>
      <c r="Q19" s="428"/>
      <c r="R19" s="428"/>
      <c r="S19" s="428"/>
      <c r="T19" s="270"/>
      <c r="U19" s="270"/>
      <c r="V19" s="270"/>
      <c r="W19" s="270"/>
      <c r="X19" s="270"/>
    </row>
  </sheetData>
  <sheetProtection password="FA9C" sheet="1" objects="1" scenarios="1" formatColumns="0" formatRows="0"/>
  <mergeCells count="11">
    <mergeCell ref="J19:K19"/>
    <mergeCell ref="I2:K2"/>
    <mergeCell ref="I4:K4"/>
    <mergeCell ref="L4:L5"/>
    <mergeCell ref="A8:A16"/>
    <mergeCell ref="E8:E16"/>
    <mergeCell ref="B10:B15"/>
    <mergeCell ref="F10:F15"/>
    <mergeCell ref="C12:C14"/>
    <mergeCell ref="G12:G14"/>
    <mergeCell ref="L13:L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L15:L19" xr:uid="{00000000-0002-0000-0600-000000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K9" xr:uid="{00000000-0002-0000-0600-000001000000}">
      <formula1>kind_of_VD_on_sheet_filter</formula1>
    </dataValidation>
  </dataValidation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03">
    <tabColor rgb="FFEAEBEE"/>
    <pageSetUpPr fitToPage="1"/>
  </sheetPr>
  <dimension ref="A1:N15"/>
  <sheetViews>
    <sheetView showGridLines="0" topLeftCell="C4" zoomScaleNormal="100" workbookViewId="0"/>
  </sheetViews>
  <sheetFormatPr defaultColWidth="9.125" defaultRowHeight="13.8"/>
  <cols>
    <col min="1" max="1" width="9.125" style="274" hidden="1" customWidth="1"/>
    <col min="2" max="2" width="9.125" style="275" hidden="1" customWidth="1"/>
    <col min="3" max="3" width="3.75" style="276" customWidth="1"/>
    <col min="4" max="4" width="7" style="277" bestFit="1" customWidth="1"/>
    <col min="5" max="5" width="14.25" style="277" customWidth="1"/>
    <col min="6" max="6" width="41" style="277" customWidth="1"/>
    <col min="7" max="9" width="17.875" style="277" customWidth="1"/>
    <col min="10" max="10" width="42.125" style="277" customWidth="1"/>
    <col min="11" max="11" width="115.75" style="277" customWidth="1"/>
    <col min="12" max="12" width="3.75" style="277" customWidth="1"/>
    <col min="13" max="16384" width="9.125" style="277"/>
  </cols>
  <sheetData>
    <row r="1" spans="1:14" hidden="1"/>
    <row r="2" spans="1:14" hidden="1"/>
    <row r="3" spans="1:14" hidden="1"/>
    <row r="4" spans="1:14" ht="3" customHeight="1">
      <c r="E4" s="358"/>
      <c r="F4" s="358"/>
      <c r="G4" s="358"/>
      <c r="H4" s="358"/>
      <c r="I4" s="358"/>
      <c r="J4" s="358"/>
    </row>
    <row r="5" spans="1:14" s="47" customFormat="1" ht="22.2">
      <c r="A5" s="129"/>
      <c r="C5" s="64"/>
      <c r="D5" s="546" t="s">
        <v>536</v>
      </c>
      <c r="E5" s="547"/>
      <c r="F5" s="547"/>
      <c r="G5" s="547"/>
      <c r="H5" s="547"/>
      <c r="I5" s="547"/>
      <c r="J5" s="548"/>
      <c r="K5" s="359"/>
    </row>
    <row r="6" spans="1:14" ht="3" hidden="1" customHeight="1">
      <c r="D6" s="278"/>
      <c r="E6" s="278"/>
      <c r="G6" s="278"/>
      <c r="H6" s="278"/>
      <c r="I6" s="278"/>
      <c r="J6" s="278"/>
      <c r="K6" s="278"/>
    </row>
    <row r="7" spans="1:14" s="274" customFormat="1" ht="3" customHeight="1">
      <c r="B7" s="275"/>
      <c r="C7" s="276"/>
      <c r="D7" s="279"/>
      <c r="E7" s="279"/>
      <c r="G7" s="279"/>
      <c r="H7" s="279"/>
      <c r="I7" s="279"/>
      <c r="J7" s="279"/>
      <c r="K7" s="279"/>
      <c r="L7" s="280"/>
    </row>
    <row r="8" spans="1:14">
      <c r="D8" s="580" t="s">
        <v>384</v>
      </c>
      <c r="E8" s="580"/>
      <c r="F8" s="580"/>
      <c r="G8" s="580"/>
      <c r="H8" s="580"/>
      <c r="I8" s="580"/>
      <c r="J8" s="580"/>
      <c r="K8" s="580" t="s">
        <v>386</v>
      </c>
    </row>
    <row r="9" spans="1:14">
      <c r="D9" s="580" t="s">
        <v>32</v>
      </c>
      <c r="E9" s="580" t="s">
        <v>456</v>
      </c>
      <c r="F9" s="580"/>
      <c r="G9" s="580" t="s">
        <v>346</v>
      </c>
      <c r="H9" s="580"/>
      <c r="I9" s="580"/>
      <c r="J9" s="580"/>
      <c r="K9" s="580"/>
    </row>
    <row r="10" spans="1:14">
      <c r="D10" s="580"/>
      <c r="E10" s="180" t="s">
        <v>345</v>
      </c>
      <c r="F10" s="180" t="s">
        <v>249</v>
      </c>
      <c r="G10" s="180" t="s">
        <v>249</v>
      </c>
      <c r="H10" s="180" t="s">
        <v>345</v>
      </c>
      <c r="I10" s="180" t="s">
        <v>457</v>
      </c>
      <c r="J10" s="180" t="s">
        <v>444</v>
      </c>
      <c r="K10" s="580"/>
    </row>
    <row r="11" spans="1:14" ht="12" customHeight="1">
      <c r="D11" s="53" t="s">
        <v>33</v>
      </c>
      <c r="E11" s="53" t="s">
        <v>5</v>
      </c>
      <c r="F11" s="53" t="s">
        <v>6</v>
      </c>
      <c r="G11" s="53" t="s">
        <v>7</v>
      </c>
      <c r="H11" s="53" t="s">
        <v>20</v>
      </c>
      <c r="I11" s="53" t="s">
        <v>21</v>
      </c>
      <c r="J11" s="53" t="s">
        <v>115</v>
      </c>
      <c r="K11" s="53" t="s">
        <v>116</v>
      </c>
    </row>
    <row r="12" spans="1:14" s="419" customFormat="1" ht="54.9" customHeight="1">
      <c r="A12" s="107" t="s">
        <v>6</v>
      </c>
      <c r="B12" s="416" t="s">
        <v>376</v>
      </c>
      <c r="C12" s="417"/>
      <c r="D12" s="281" t="s">
        <v>33</v>
      </c>
      <c r="E12" s="418"/>
      <c r="F12" s="350"/>
      <c r="G12" s="282"/>
      <c r="H12" s="282"/>
      <c r="I12" s="118"/>
      <c r="J12" s="283"/>
      <c r="K12" s="576" t="s">
        <v>458</v>
      </c>
      <c r="L12" s="423"/>
      <c r="M12" s="420" t="str">
        <f>IF(ISERROR(INDEX(kind_of_nameforms,MATCH(E12,kind_of_forms,0),1)),"",INDEX(kind_of_nameforms,MATCH(E12,kind_of_forms,0),1))</f>
        <v/>
      </c>
      <c r="N12" s="421"/>
    </row>
    <row r="13" spans="1:14" ht="15" customHeight="1">
      <c r="A13" s="277"/>
      <c r="B13" s="277"/>
      <c r="C13" s="277"/>
      <c r="D13" s="284"/>
      <c r="E13" s="285" t="s">
        <v>459</v>
      </c>
      <c r="F13" s="286"/>
      <c r="G13" s="286"/>
      <c r="H13" s="286"/>
      <c r="I13" s="286"/>
      <c r="J13" s="287"/>
      <c r="K13" s="577"/>
    </row>
    <row r="14" spans="1:14" ht="3" customHeight="1">
      <c r="A14" s="277"/>
      <c r="B14" s="277"/>
      <c r="C14" s="277"/>
    </row>
    <row r="15" spans="1:14" ht="27.75" customHeight="1">
      <c r="E15" s="578" t="s">
        <v>537</v>
      </c>
      <c r="F15" s="579"/>
      <c r="G15" s="579"/>
      <c r="H15" s="579"/>
      <c r="I15" s="579"/>
      <c r="J15" s="579"/>
    </row>
  </sheetData>
  <sheetProtection password="FA9C" sheet="1" objects="1" scenarios="1" formatColumns="0" formatRows="0"/>
  <mergeCells count="8">
    <mergeCell ref="D5:J5"/>
    <mergeCell ref="K12:K13"/>
    <mergeCell ref="E15:J15"/>
    <mergeCell ref="D8:J8"/>
    <mergeCell ref="K8:K10"/>
    <mergeCell ref="D9:D10"/>
    <mergeCell ref="E9:F9"/>
    <mergeCell ref="G9:J9"/>
  </mergeCells>
  <dataValidations count="4"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J12" xr:uid="{00000000-0002-0000-0700-000000000000}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I12" xr:uid="{00000000-0002-0000-0700-000001000000}"/>
    <dataValidation type="textLength" operator="lessThanOrEqual" allowBlank="1" showInputMessage="1" showErrorMessage="1" errorTitle="Ошибка" error="Допускается ввод не более 900 символов!" sqref="F12:H12" xr:uid="{00000000-0002-0000-0700-000002000000}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E12" xr:uid="{00000000-0002-0000-0700-000003000000}">
      <formula1>kind_of_forms</formula1>
    </dataValidation>
  </dataValidations>
  <printOptions horizontalCentered="1"/>
  <pageMargins left="0.23622047244094491" right="0.23622047244094491" top="0.23622047244094491" bottom="0.23622047244094491" header="0.23622047244094491" footer="0.23622047244094491"/>
  <pageSetup paperSize="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Comm">
    <tabColor indexed="31"/>
    <pageSetUpPr fitToPage="1"/>
  </sheetPr>
  <dimension ref="A1:F12"/>
  <sheetViews>
    <sheetView showGridLines="0" topLeftCell="C6" zoomScaleNormal="100" workbookViewId="0"/>
  </sheetViews>
  <sheetFormatPr defaultColWidth="9.125" defaultRowHeight="13.8"/>
  <cols>
    <col min="1" max="2" width="9.125" style="15" hidden="1" customWidth="1"/>
    <col min="3" max="3" width="3.75" style="67" bestFit="1" customWidth="1"/>
    <col min="4" max="4" width="6.25" style="15" bestFit="1" customWidth="1"/>
    <col min="5" max="5" width="94.875" style="15" customWidth="1"/>
    <col min="6" max="16384" width="9.125" style="15"/>
  </cols>
  <sheetData>
    <row r="1" spans="3:6" hidden="1"/>
    <row r="2" spans="3:6" hidden="1"/>
    <row r="3" spans="3:6" hidden="1"/>
    <row r="4" spans="3:6" hidden="1"/>
    <row r="5" spans="3:6" hidden="1"/>
    <row r="6" spans="3:6" ht="3" customHeight="1">
      <c r="C6" s="68"/>
      <c r="D6" s="16"/>
      <c r="E6" s="16"/>
    </row>
    <row r="7" spans="3:6" ht="22.2">
      <c r="C7" s="68"/>
      <c r="D7" s="546" t="s">
        <v>11</v>
      </c>
      <c r="E7" s="548"/>
      <c r="F7" s="356"/>
    </row>
    <row r="8" spans="3:6" ht="3" customHeight="1">
      <c r="C8" s="68"/>
      <c r="D8" s="16"/>
      <c r="E8" s="16"/>
    </row>
    <row r="9" spans="3:6" ht="15.9" customHeight="1">
      <c r="C9" s="68"/>
      <c r="D9" s="215" t="s">
        <v>32</v>
      </c>
      <c r="E9" s="191" t="s">
        <v>112</v>
      </c>
    </row>
    <row r="10" spans="3:6" ht="12" customHeight="1">
      <c r="C10" s="68"/>
      <c r="D10" s="53" t="s">
        <v>33</v>
      </c>
      <c r="E10" s="53" t="s">
        <v>5</v>
      </c>
    </row>
    <row r="11" spans="3:6" ht="15" hidden="1" customHeight="1">
      <c r="C11" s="68"/>
      <c r="D11" s="75">
        <v>0</v>
      </c>
      <c r="E11" s="76"/>
    </row>
    <row r="12" spans="3:6" ht="12" customHeight="1">
      <c r="C12" s="68"/>
      <c r="D12" s="108"/>
      <c r="E12" s="357" t="s">
        <v>113</v>
      </c>
    </row>
  </sheetData>
  <sheetProtection password="FA9C" sheet="1" objects="1" scenarios="1" formatColumns="0" formatRows="0"/>
  <mergeCells count="1">
    <mergeCell ref="D7:E7"/>
  </mergeCells>
  <phoneticPr fontId="9" type="noConversion"/>
  <dataValidations count="1">
    <dataValidation type="textLength" operator="lessThanOrEqual" allowBlank="1" showInputMessage="1" showErrorMessage="1" errorTitle="Ошибка" error="Допускается ввод не более 900 символов!" sqref="E11" xr:uid="{00000000-0002-0000-0800-000000000000}">
      <formula1>900</formula1>
    </dataValidation>
  </dataValidation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200</vt:i4>
      </vt:variant>
    </vt:vector>
  </HeadingPairs>
  <TitlesOfParts>
    <vt:vector size="208" baseType="lpstr">
      <vt:lpstr>Инструкция</vt:lpstr>
      <vt:lpstr>Титульный</vt:lpstr>
      <vt:lpstr>Форма 4.1.1</vt:lpstr>
      <vt:lpstr>Форма 4.1.2</vt:lpstr>
      <vt:lpstr>Форма 4.1.3</vt:lpstr>
      <vt:lpstr>Форма 1.0.1</vt:lpstr>
      <vt:lpstr>Комментарии</vt:lpstr>
      <vt:lpstr>Проверка</vt:lpstr>
      <vt:lpstr>_ppL1</vt:lpstr>
      <vt:lpstr>_ppL12</vt:lpstr>
      <vt:lpstr>_ppL2</vt:lpstr>
      <vt:lpstr>_ppL3</vt:lpstr>
      <vt:lpstr>add_CS_List05_1</vt:lpstr>
      <vt:lpstr>add_List01_1</vt:lpstr>
      <vt:lpstr>add_sys</vt:lpstr>
      <vt:lpstr>add_ved</vt:lpstr>
      <vt:lpstr>checkCell_1</vt:lpstr>
      <vt:lpstr>checkCell_2</vt:lpstr>
      <vt:lpstr>checkCell_4</vt:lpstr>
      <vt:lpstr>checkCell_List07</vt:lpstr>
      <vt:lpstr>checkCells_List05_1</vt:lpstr>
      <vt:lpstr>chkGetUpdatesValue</vt:lpstr>
      <vt:lpstr>chkNoUpdatesValue</vt:lpstr>
      <vt:lpstr>clear_range</vt:lpstr>
      <vt:lpstr>code</vt:lpstr>
      <vt:lpstr>data_org</vt:lpstr>
      <vt:lpstr>data_type</vt:lpstr>
      <vt:lpstr>data_uniTS</vt:lpstr>
      <vt:lpstr>DATA_URL</vt:lpstr>
      <vt:lpstr>diff_type</vt:lpstr>
      <vt:lpstr>differentially_TS_flag</vt:lpstr>
      <vt:lpstr>DocProp_TemplateCode</vt:lpstr>
      <vt:lpstr>DocProp_Version</vt:lpstr>
      <vt:lpstr>email</vt:lpstr>
      <vt:lpstr>et_Comm</vt:lpstr>
      <vt:lpstr>et_first_sys</vt:lpstr>
      <vt:lpstr>et_flag_inet_mo</vt:lpstr>
      <vt:lpstr>et_List00</vt:lpstr>
      <vt:lpstr>et_List01_1</vt:lpstr>
      <vt:lpstr>et_List01_2</vt:lpstr>
      <vt:lpstr>et_List02_2</vt:lpstr>
      <vt:lpstr>et_List02_3</vt:lpstr>
      <vt:lpstr>et_List03</vt:lpstr>
      <vt:lpstr>et_List04_0</vt:lpstr>
      <vt:lpstr>et_List04_1</vt:lpstr>
      <vt:lpstr>et_List04_2</vt:lpstr>
      <vt:lpstr>et_List05</vt:lpstr>
      <vt:lpstr>et_List05_1</vt:lpstr>
      <vt:lpstr>et_List05_2</vt:lpstr>
      <vt:lpstr>et_List05_3</vt:lpstr>
      <vt:lpstr>et_List05_4</vt:lpstr>
      <vt:lpstr>et_List05_CS_VD</vt:lpstr>
      <vt:lpstr>et_List05_withDIff</vt:lpstr>
      <vt:lpstr>et_List05_withOutDIff</vt:lpstr>
      <vt:lpstr>et_List07</vt:lpstr>
      <vt:lpstr>fil</vt:lpstr>
      <vt:lpstr>fil_flag</vt:lpstr>
      <vt:lpstr>first_sys</vt:lpstr>
      <vt:lpstr>FirstLine</vt:lpstr>
      <vt:lpstr>flag_publication</vt:lpstr>
      <vt:lpstr>flagUsedCS_List02</vt:lpstr>
      <vt:lpstr>flagUsedVD_List02</vt:lpstr>
      <vt:lpstr>form_date</vt:lpstr>
      <vt:lpstr>form_type</vt:lpstr>
      <vt:lpstr>form_up_date</vt:lpstr>
      <vt:lpstr>god</vt:lpstr>
      <vt:lpstr>id_rate</vt:lpstr>
      <vt:lpstr>IDtariff_List05_1</vt:lpstr>
      <vt:lpstr>inet_mo</vt:lpstr>
      <vt:lpstr>Info_FilFlag</vt:lpstr>
      <vt:lpstr>Info_ForSKIInListMO</vt:lpstr>
      <vt:lpstr>Info_PeriodInTitle</vt:lpstr>
      <vt:lpstr>Info_PublicationWeb</vt:lpstr>
      <vt:lpstr>Info_TitleGroupRates</vt:lpstr>
      <vt:lpstr>Info_TitleIdRate</vt:lpstr>
      <vt:lpstr>Info_TitleIdRateNote</vt:lpstr>
      <vt:lpstr>Info_TitleKindPublication</vt:lpstr>
      <vt:lpstr>Info_TitlePublication</vt:lpstr>
      <vt:lpstr>inn</vt:lpstr>
      <vt:lpstr>Instr_1</vt:lpstr>
      <vt:lpstr>Instr_2</vt:lpstr>
      <vt:lpstr>Instr_3</vt:lpstr>
      <vt:lpstr>Instr_4</vt:lpstr>
      <vt:lpstr>Instr_5</vt:lpstr>
      <vt:lpstr>Instr_6</vt:lpstr>
      <vt:lpstr>Instr_7</vt:lpstr>
      <vt:lpstr>Instruction_region</vt:lpstr>
      <vt:lpstr>kind_group_rates</vt:lpstr>
      <vt:lpstr>kind_of_activity</vt:lpstr>
      <vt:lpstr>kind_of_activity_WARM</vt:lpstr>
      <vt:lpstr>kind_of_CS_on_sheet</vt:lpstr>
      <vt:lpstr>kind_of_CS_on_sheet_filter</vt:lpstr>
      <vt:lpstr>kind_of_forms</vt:lpstr>
      <vt:lpstr>kind_of_nameforms</vt:lpstr>
      <vt:lpstr>kind_of_NDS</vt:lpstr>
      <vt:lpstr>kind_of_org_type</vt:lpstr>
      <vt:lpstr>kind_of_publication</vt:lpstr>
      <vt:lpstr>kind_of_unit</vt:lpstr>
      <vt:lpstr>kind_of_VD_on_sheet</vt:lpstr>
      <vt:lpstr>kind_of_VD_on_sheet_filter</vt:lpstr>
      <vt:lpstr>kpp</vt:lpstr>
      <vt:lpstr>LastUpdateDate_MO</vt:lpstr>
      <vt:lpstr>LINK_RANGE</vt:lpstr>
      <vt:lpstr>list_ed</vt:lpstr>
      <vt:lpstr>list_email</vt:lpstr>
      <vt:lpstr>List_H</vt:lpstr>
      <vt:lpstr>List_M</vt:lpstr>
      <vt:lpstr>LIST_MR_MO_OKTMO</vt:lpstr>
      <vt:lpstr>LIST_MR_MO_OKTMO_FILTER</vt:lpstr>
      <vt:lpstr>list_of_tariff</vt:lpstr>
      <vt:lpstr>list_url</vt:lpstr>
      <vt:lpstr>List01_GroundMaterials_1</vt:lpstr>
      <vt:lpstr>List01_mrid_col</vt:lpstr>
      <vt:lpstr>List01_NameCol</vt:lpstr>
      <vt:lpstr>List01_note</vt:lpstr>
      <vt:lpstr>List02_ActivityCol</vt:lpstr>
      <vt:lpstr>List02_CSCol</vt:lpstr>
      <vt:lpstr>List02_EM</vt:lpstr>
      <vt:lpstr>List02_note</vt:lpstr>
      <vt:lpstr>List02_sysid_col</vt:lpstr>
      <vt:lpstr>List02_VDCol</vt:lpstr>
      <vt:lpstr>List03_Date_1</vt:lpstr>
      <vt:lpstr>List03_GroundMaterials_1</vt:lpstr>
      <vt:lpstr>List03_NameForms</vt:lpstr>
      <vt:lpstr>List03_NameForms_Copy</vt:lpstr>
      <vt:lpstr>List03_note</vt:lpstr>
      <vt:lpstr>List03_NumForms</vt:lpstr>
      <vt:lpstr>List03_NumForms_Copy</vt:lpstr>
      <vt:lpstr>List04_note</vt:lpstr>
      <vt:lpstr>List04_uniTS_block</vt:lpstr>
      <vt:lpstr>List04_uniTS_blockColor</vt:lpstr>
      <vt:lpstr>List05_CS_Copy</vt:lpstr>
      <vt:lpstr>List05_FirstRange</vt:lpstr>
      <vt:lpstr>List05_flag_point</vt:lpstr>
      <vt:lpstr>List05_HelpColumns</vt:lpstr>
      <vt:lpstr>List05_MO_Copy</vt:lpstr>
      <vt:lpstr>List05_MR_Copy</vt:lpstr>
      <vt:lpstr>List05_note</vt:lpstr>
      <vt:lpstr>List05_OKTMO_Copy</vt:lpstr>
      <vt:lpstr>List05_VD_Copy</vt:lpstr>
      <vt:lpstr>logical</vt:lpstr>
      <vt:lpstr>mail</vt:lpstr>
      <vt:lpstr>mail_legal</vt:lpstr>
      <vt:lpstr>mail_post</vt:lpstr>
      <vt:lpstr>mo_List01</vt:lpstr>
      <vt:lpstr>MONTH</vt:lpstr>
      <vt:lpstr>MR_23</vt:lpstr>
      <vt:lpstr>mr_id</vt:lpstr>
      <vt:lpstr>mr_list</vt:lpstr>
      <vt:lpstr>mr_List01</vt:lpstr>
      <vt:lpstr>nalog</vt:lpstr>
      <vt:lpstr>ogrn</vt:lpstr>
      <vt:lpstr>org</vt:lpstr>
      <vt:lpstr>Org_Address</vt:lpstr>
      <vt:lpstr>Org_buhg</vt:lpstr>
      <vt:lpstr>org_dir</vt:lpstr>
      <vt:lpstr>org_full</vt:lpstr>
      <vt:lpstr>Org_main</vt:lpstr>
      <vt:lpstr>Org_otv_lico</vt:lpstr>
      <vt:lpstr>pDel_Comm</vt:lpstr>
      <vt:lpstr>pDel_List01_1</vt:lpstr>
      <vt:lpstr>pDel_List01_2</vt:lpstr>
      <vt:lpstr>pDel_List02_3</vt:lpstr>
      <vt:lpstr>pDel_List03</vt:lpstr>
      <vt:lpstr>pDel_List05</vt:lpstr>
      <vt:lpstr>pDel_List07</vt:lpstr>
      <vt:lpstr>pIns_Comm</vt:lpstr>
      <vt:lpstr>pIns_List01_1</vt:lpstr>
      <vt:lpstr>pIns_List01_start</vt:lpstr>
      <vt:lpstr>pIns_List03</vt:lpstr>
      <vt:lpstr>pIns_List04</vt:lpstr>
      <vt:lpstr>pIns_List04_ETO</vt:lpstr>
      <vt:lpstr>pIns_List07</vt:lpstr>
      <vt:lpstr>ppL0</vt:lpstr>
      <vt:lpstr>prd2_q</vt:lpstr>
      <vt:lpstr>prim</vt:lpstr>
      <vt:lpstr>prim_dynamic</vt:lpstr>
      <vt:lpstr>QUARTER</vt:lpstr>
      <vt:lpstr>REESTR_ORG_RANGE</vt:lpstr>
      <vt:lpstr>REESTR_VED_RANGE</vt:lpstr>
      <vt:lpstr>REGION</vt:lpstr>
      <vt:lpstr>region_name</vt:lpstr>
      <vt:lpstr>rejim_row</vt:lpstr>
      <vt:lpstr>rez_rab</vt:lpstr>
      <vt:lpstr>rez_rab_first</vt:lpstr>
      <vt:lpstr>rez_rab_list</vt:lpstr>
      <vt:lpstr>ruk_dolz</vt:lpstr>
      <vt:lpstr>ruk_f</vt:lpstr>
      <vt:lpstr>ruk_fio</vt:lpstr>
      <vt:lpstr>ruk_i</vt:lpstr>
      <vt:lpstr>ruk_o</vt:lpstr>
      <vt:lpstr>SKI_number</vt:lpstr>
      <vt:lpstr>strPublication</vt:lpstr>
      <vt:lpstr>sys_id</vt:lpstr>
      <vt:lpstr>TECH_ORG_ID</vt:lpstr>
      <vt:lpstr>tel</vt:lpstr>
      <vt:lpstr>title_kind_of_CS_on_sheet</vt:lpstr>
      <vt:lpstr>title_kind_of_VD_on_sheet</vt:lpstr>
      <vt:lpstr>TSphere</vt:lpstr>
      <vt:lpstr>TSphere_full</vt:lpstr>
      <vt:lpstr>TSphere_trans</vt:lpstr>
      <vt:lpstr>type_org</vt:lpstr>
      <vt:lpstr>unit</vt:lpstr>
      <vt:lpstr>UpdStatus</vt:lpstr>
      <vt:lpstr>url</vt:lpstr>
      <vt:lpstr>ved_col</vt:lpstr>
      <vt:lpstr>version</vt:lpstr>
      <vt:lpstr>year_list</vt:lpstr>
    </vt:vector>
  </TitlesOfParts>
  <Company>ФАС России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Общая информация о регулируемой организации (ТС)</dc:title>
  <dc:subject>Общая информация о регулируемой организации (ТС)</dc:subject>
  <dc:creator>Infernus</dc:creator>
  <cp:lastModifiedBy>Анастасия Долгая</cp:lastModifiedBy>
  <dcterms:created xsi:type="dcterms:W3CDTF">2014-08-18T08:57:48Z</dcterms:created>
  <dcterms:modified xsi:type="dcterms:W3CDTF">2019-12-12T15:40:56Z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1.1.1</vt:lpwstr>
  </property>
  <property fmtid="{D5CDD505-2E9C-101B-9397-08002B2CF9AE}" pid="3" name="TemplateOperationMode">
    <vt:i4>3</vt:i4>
  </property>
  <property fmtid="{D5CDD505-2E9C-101B-9397-08002B2CF9AE}" pid="4" name="Version">
    <vt:lpwstr>FAS.JKH.OPEN.INFO.ORG.WARM</vt:lpwstr>
  </property>
  <property fmtid="{D5CDD505-2E9C-101B-9397-08002B2CF9AE}" pid="5" name="keywords">
    <vt:lpwstr/>
  </property>
  <property fmtid="{D5CDD505-2E9C-101B-9397-08002B2CF9AE}" pid="6" name="Periodicity">
    <vt:lpwstr>REGU</vt:lpwstr>
  </property>
  <property fmtid="{D5CDD505-2E9C-101B-9397-08002B2CF9AE}" pid="7" name="TypePlanning">
    <vt:lpwstr>PNFT</vt:lpwstr>
  </property>
  <property fmtid="{D5CDD505-2E9C-101B-9397-08002B2CF9AE}" pid="8" name="EditTemplate">
    <vt:bool>true</vt:bool>
  </property>
  <property fmtid="{D5CDD505-2E9C-101B-9397-08002B2CF9AE}" pid="9" name="Status">
    <vt:lpwstr>2</vt:lpwstr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ProtectBook">
    <vt:i4>0</vt:i4>
  </property>
</Properties>
</file>